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ink/ink1.xml" ContentType="application/inkml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ink/ink2.xml" ContentType="application/inkml+xml"/>
  <Override PartName="/xl/ink/ink3.xml" ContentType="application/inkml+xml"/>
  <Override PartName="/xl/ink/ink4.xml" ContentType="application/inkml+xml"/>
  <Override PartName="/xl/ink/ink5.xml" ContentType="application/inkml+xml"/>
  <Override PartName="/xl/ink/ink6.xml" ContentType="application/inkml+xml"/>
  <Override PartName="/xl/ink/ink7.xml" ContentType="application/inkml+xml"/>
  <Override PartName="/xl/ink/ink8.xml" ContentType="application/inkml+xml"/>
  <Override PartName="/xl/ink/ink9.xml" ContentType="application/inkml+xml"/>
  <Override PartName="/xl/ink/ink10.xml" ContentType="application/inkml+xml"/>
  <Override PartName="/xl/ink/ink11.xml" ContentType="application/inkml+xml"/>
  <Override PartName="/xl/ink/ink12.xml" ContentType="application/inkml+xml"/>
  <Override PartName="/xl/ink/ink13.xml" ContentType="application/inkml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E1127110\Documents\Work\Docs\Doc Siata\"/>
    </mc:Choice>
  </mc:AlternateContent>
  <xr:revisionPtr revIDLastSave="0" documentId="13_ncr:1_{AA5D02E7-931E-4CEA-AEE5-D6F0C4F0CCD3}" xr6:coauthVersionLast="47" xr6:coauthVersionMax="47" xr10:uidLastSave="{00000000-0000-0000-0000-000000000000}"/>
  <bookViews>
    <workbookView xWindow="-120" yWindow="-120" windowWidth="29040" windowHeight="15840" tabRatio="949" xr2:uid="{6ED5864C-0ED3-4D22-9D3A-E31FA72BDFF8}"/>
  </bookViews>
  <sheets>
    <sheet name="V360_softening_replacement" sheetId="2" r:id="rId1"/>
    <sheet name="V363_V350_V360_replacement" sheetId="4" r:id="rId2"/>
    <sheet name="2850 addtional infos" sheetId="8" r:id="rId3"/>
    <sheet name="3150 additional infos" sheetId="9" r:id="rId4"/>
    <sheet name="2910 addtional infos" sheetId="10" r:id="rId5"/>
    <sheet name="3900 addtional infos" sheetId="11" r:id="rId6"/>
    <sheet name="V250 additional infos" sheetId="7" r:id="rId7"/>
    <sheet name="Magnum additional infos" sheetId="5" r:id="rId8"/>
    <sheet name="System Magnum Flow booster" sheetId="13" r:id="rId9"/>
    <sheet name="Filter 3W valves addtional info" sheetId="14" r:id="rId10"/>
  </sheets>
  <definedNames>
    <definedName name="_xlnm._FilterDatabase" localSheetId="0" hidden="1">V360_softening_replacement!#REF!</definedName>
    <definedName name="_xlnm._FilterDatabase" localSheetId="1" hidden="1">V363_V350_V360_replacement!#REF!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51" i="2" l="1"/>
  <c r="D51" i="2" s="1"/>
  <c r="D33" i="2"/>
  <c r="D14" i="2" l="1"/>
  <c r="C55" i="2"/>
  <c r="C39" i="2"/>
  <c r="CG108" i="4"/>
  <c r="CG109" i="4"/>
  <c r="CG110" i="4"/>
  <c r="CG111" i="4"/>
  <c r="CG112" i="4"/>
  <c r="CG113" i="4"/>
  <c r="CG114" i="4"/>
  <c r="CG115" i="4"/>
  <c r="CG107" i="4"/>
  <c r="CF108" i="4"/>
  <c r="CF109" i="4"/>
  <c r="CF110" i="4"/>
  <c r="CF111" i="4"/>
  <c r="CF112" i="4"/>
  <c r="CF113" i="4"/>
  <c r="CF114" i="4"/>
  <c r="CF115" i="4"/>
  <c r="CF107" i="4"/>
  <c r="CE108" i="4"/>
  <c r="CE109" i="4"/>
  <c r="CE110" i="4"/>
  <c r="CE111" i="4"/>
  <c r="CE112" i="4"/>
  <c r="CE113" i="4"/>
  <c r="CE114" i="4"/>
  <c r="CE115" i="4"/>
  <c r="CE107" i="4"/>
  <c r="CD108" i="4"/>
  <c r="CD109" i="4"/>
  <c r="CD110" i="4"/>
  <c r="CD111" i="4"/>
  <c r="CD112" i="4"/>
  <c r="CD113" i="4"/>
  <c r="CD114" i="4"/>
  <c r="CD115" i="4"/>
  <c r="CD107" i="4"/>
  <c r="CC108" i="4"/>
  <c r="CC109" i="4"/>
  <c r="CC110" i="4"/>
  <c r="CC111" i="4"/>
  <c r="CC112" i="4"/>
  <c r="CC113" i="4"/>
  <c r="CC114" i="4"/>
  <c r="CC115" i="4"/>
  <c r="CC107" i="4"/>
  <c r="CB108" i="4"/>
  <c r="CB109" i="4"/>
  <c r="CB110" i="4"/>
  <c r="CB111" i="4"/>
  <c r="CB112" i="4"/>
  <c r="CB113" i="4"/>
  <c r="CB114" i="4"/>
  <c r="CB115" i="4"/>
  <c r="CB107" i="4"/>
  <c r="CA108" i="4"/>
  <c r="CA109" i="4"/>
  <c r="CA110" i="4"/>
  <c r="CA111" i="4"/>
  <c r="CA112" i="4"/>
  <c r="CA113" i="4"/>
  <c r="CA114" i="4"/>
  <c r="CA115" i="4"/>
  <c r="CA107" i="4"/>
  <c r="BZ108" i="4"/>
  <c r="BZ109" i="4"/>
  <c r="BZ110" i="4"/>
  <c r="BZ111" i="4"/>
  <c r="BZ112" i="4"/>
  <c r="BZ113" i="4"/>
  <c r="BZ114" i="4"/>
  <c r="BZ115" i="4"/>
  <c r="BZ107" i="4"/>
  <c r="BY108" i="4"/>
  <c r="BY109" i="4"/>
  <c r="BY110" i="4"/>
  <c r="BY111" i="4"/>
  <c r="BY112" i="4"/>
  <c r="BY113" i="4"/>
  <c r="BY114" i="4"/>
  <c r="BY115" i="4"/>
  <c r="BY107" i="4"/>
  <c r="BX108" i="4"/>
  <c r="BX109" i="4"/>
  <c r="BX110" i="4"/>
  <c r="BX111" i="4"/>
  <c r="BX112" i="4"/>
  <c r="BX113" i="4"/>
  <c r="BX114" i="4"/>
  <c r="BX115" i="4"/>
  <c r="BX107" i="4"/>
  <c r="BW108" i="4"/>
  <c r="BW109" i="4"/>
  <c r="BW110" i="4"/>
  <c r="BW111" i="4"/>
  <c r="BW112" i="4"/>
  <c r="BW113" i="4"/>
  <c r="BW114" i="4"/>
  <c r="BW115" i="4"/>
  <c r="BW107" i="4"/>
  <c r="BV115" i="4"/>
  <c r="BV108" i="4"/>
  <c r="BV109" i="4"/>
  <c r="BV110" i="4"/>
  <c r="BV111" i="4"/>
  <c r="BV112" i="4"/>
  <c r="BV113" i="4"/>
  <c r="BV114" i="4"/>
  <c r="BV107" i="4"/>
  <c r="BU108" i="4"/>
  <c r="BU109" i="4"/>
  <c r="BU110" i="4"/>
  <c r="BU111" i="4"/>
  <c r="BU112" i="4"/>
  <c r="BU113" i="4"/>
  <c r="BU114" i="4"/>
  <c r="BU115" i="4"/>
  <c r="BU107" i="4"/>
  <c r="BT108" i="4"/>
  <c r="BT109" i="4"/>
  <c r="BT110" i="4"/>
  <c r="BT111" i="4"/>
  <c r="BT112" i="4"/>
  <c r="BT113" i="4"/>
  <c r="BT114" i="4"/>
  <c r="BT115" i="4"/>
  <c r="BT107" i="4"/>
  <c r="BS115" i="4"/>
  <c r="BS108" i="4"/>
  <c r="BS109" i="4"/>
  <c r="BS110" i="4"/>
  <c r="BS111" i="4"/>
  <c r="BS112" i="4"/>
  <c r="BS113" i="4"/>
  <c r="BS114" i="4"/>
  <c r="BS107" i="4"/>
  <c r="BR108" i="4"/>
  <c r="BR109" i="4"/>
  <c r="BR110" i="4"/>
  <c r="BR111" i="4"/>
  <c r="BR112" i="4"/>
  <c r="BR113" i="4"/>
  <c r="BR114" i="4"/>
  <c r="BR115" i="4"/>
  <c r="BR107" i="4"/>
  <c r="BQ108" i="4"/>
  <c r="BQ109" i="4"/>
  <c r="BQ110" i="4"/>
  <c r="BQ111" i="4"/>
  <c r="BQ112" i="4"/>
  <c r="BQ113" i="4"/>
  <c r="BQ114" i="4"/>
  <c r="BQ115" i="4"/>
  <c r="BQ107" i="4"/>
  <c r="BP108" i="4"/>
  <c r="BP109" i="4"/>
  <c r="BP110" i="4"/>
  <c r="BP111" i="4"/>
  <c r="BP112" i="4"/>
  <c r="BP113" i="4"/>
  <c r="BP114" i="4"/>
  <c r="BP115" i="4"/>
  <c r="BP107" i="4"/>
  <c r="BN107" i="4"/>
  <c r="BO108" i="4"/>
  <c r="BO109" i="4"/>
  <c r="BO110" i="4"/>
  <c r="BO111" i="4"/>
  <c r="BO112" i="4"/>
  <c r="BO113" i="4"/>
  <c r="BO114" i="4"/>
  <c r="BO115" i="4"/>
  <c r="BO107" i="4"/>
  <c r="BN108" i="4"/>
  <c r="BN109" i="4"/>
  <c r="BN110" i="4"/>
  <c r="BN111" i="4"/>
  <c r="BN112" i="4"/>
  <c r="BN113" i="4"/>
  <c r="BN114" i="4"/>
  <c r="BN115" i="4"/>
  <c r="BM108" i="4"/>
  <c r="BM109" i="4"/>
  <c r="BM110" i="4"/>
  <c r="BM111" i="4"/>
  <c r="BM112" i="4"/>
  <c r="BM113" i="4"/>
  <c r="BM114" i="4"/>
  <c r="BM115" i="4"/>
  <c r="BM107" i="4"/>
  <c r="BL108" i="4"/>
  <c r="BL109" i="4"/>
  <c r="BL110" i="4"/>
  <c r="BL111" i="4"/>
  <c r="BL112" i="4"/>
  <c r="BL113" i="4"/>
  <c r="BL114" i="4"/>
  <c r="BL115" i="4"/>
  <c r="BL107" i="4"/>
  <c r="C59" i="2" l="1"/>
  <c r="D59" i="2" s="1"/>
  <c r="C54" i="2"/>
  <c r="D54" i="2" s="1"/>
  <c r="C47" i="2"/>
  <c r="D47" i="2" s="1"/>
  <c r="C17" i="2"/>
  <c r="D17" i="2" s="1"/>
  <c r="C96" i="4"/>
  <c r="C73" i="4"/>
  <c r="C21" i="2"/>
  <c r="C19" i="2"/>
  <c r="D19" i="2" s="1"/>
  <c r="C18" i="2"/>
  <c r="D18" i="2" s="1"/>
  <c r="C56" i="2" l="1"/>
  <c r="D56" i="2" s="1"/>
  <c r="D55" i="2"/>
  <c r="C58" i="2"/>
  <c r="D58" i="2" s="1"/>
  <c r="D21" i="2" l="1"/>
  <c r="D39" i="2"/>
  <c r="C37" i="2"/>
  <c r="D37" i="2" s="1"/>
  <c r="C36" i="2"/>
  <c r="D36" i="2" s="1"/>
  <c r="D29" i="2"/>
  <c r="D31" i="2"/>
  <c r="D34" i="2" l="1"/>
  <c r="D32" i="2"/>
  <c r="D30" i="2"/>
  <c r="C46" i="2"/>
  <c r="C52" i="2"/>
  <c r="D52" i="2" s="1"/>
  <c r="C49" i="2"/>
  <c r="D49" i="2" s="1"/>
  <c r="C50" i="2"/>
  <c r="D50" i="2" s="1"/>
  <c r="C48" i="2"/>
  <c r="D48" i="2" s="1"/>
  <c r="D15" i="2"/>
  <c r="D12" i="2"/>
  <c r="D13" i="2"/>
  <c r="D11" i="2"/>
  <c r="D10" i="2"/>
</calcChain>
</file>

<file path=xl/sharedStrings.xml><?xml version="1.0" encoding="utf-8"?>
<sst xmlns="http://schemas.openxmlformats.org/spreadsheetml/2006/main" count="787" uniqueCount="271">
  <si>
    <t>Fleck</t>
  </si>
  <si>
    <t>Autotrol</t>
  </si>
  <si>
    <t>Siata</t>
  </si>
  <si>
    <t>In/Out</t>
  </si>
  <si>
    <t>Model</t>
  </si>
  <si>
    <t>Brand</t>
  </si>
  <si>
    <t>SIMPLEX VALVE SINGLE COLUMN</t>
  </si>
  <si>
    <t>1 1/2" BSP male or female, 2" male BSP, OD 50 mm socket weld</t>
  </si>
  <si>
    <t>Mounting</t>
  </si>
  <si>
    <t>TM</t>
  </si>
  <si>
    <t>SM</t>
  </si>
  <si>
    <t>TM/SM</t>
  </si>
  <si>
    <t>V360 OBS</t>
  </si>
  <si>
    <t>3V-63</t>
  </si>
  <si>
    <t>3V-50</t>
  </si>
  <si>
    <t>D.50 mm to be glued, 1 1/2" &amp; 2” male, 1 ½” female</t>
  </si>
  <si>
    <t>63 mm PVC, 2" PVC</t>
  </si>
  <si>
    <t>Tank size</t>
  </si>
  <si>
    <t>24"</t>
  </si>
  <si>
    <t>30"</t>
  </si>
  <si>
    <t>36"</t>
  </si>
  <si>
    <t>42"</t>
  </si>
  <si>
    <t>48"</t>
  </si>
  <si>
    <t>Tank size @BV 40</t>
  </si>
  <si>
    <t>21"</t>
  </si>
  <si>
    <t>DUPLEX ALTERNATING V360</t>
  </si>
  <si>
    <t>DUPLEX PARALLEL SYSTEM V360</t>
  </si>
  <si>
    <t>14"</t>
  </si>
  <si>
    <t xml:space="preserve">16" </t>
  </si>
  <si>
    <t>18"</t>
  </si>
  <si>
    <t>55"</t>
  </si>
  <si>
    <t xml:space="preserve">63" </t>
  </si>
  <si>
    <t>FILTER VALVE V351</t>
  </si>
  <si>
    <t>FILTER VALVE V363</t>
  </si>
  <si>
    <t xml:space="preserve">Liters of resin </t>
  </si>
  <si>
    <t>2x800</t>
  </si>
  <si>
    <t xml:space="preserve"> </t>
  </si>
  <si>
    <t>293 IT</t>
  </si>
  <si>
    <t>SM valve nest pipping</t>
  </si>
  <si>
    <t>TRIPLEX SYSTEM 9</t>
  </si>
  <si>
    <t>16"</t>
  </si>
  <si>
    <t>Tank size for tiplex</t>
  </si>
  <si>
    <t>Tank size for duplex</t>
  </si>
  <si>
    <t>3x16"</t>
  </si>
  <si>
    <t>3x21</t>
  </si>
  <si>
    <t>2x'24"</t>
  </si>
  <si>
    <t>2x300</t>
  </si>
  <si>
    <t>TRIPLEX SYSTEM 6</t>
  </si>
  <si>
    <t>24 (2x12)</t>
  </si>
  <si>
    <t>64 (2x32)</t>
  </si>
  <si>
    <t>26 (2x13)</t>
  </si>
  <si>
    <t>28 (2x16)</t>
  </si>
  <si>
    <t>30 (2x15)</t>
  </si>
  <si>
    <t>32 (2x16)</t>
  </si>
  <si>
    <t>34 (2x17)</t>
  </si>
  <si>
    <t>36 (2x18)</t>
  </si>
  <si>
    <t>38 (2x19)</t>
  </si>
  <si>
    <t>42 (2x21)</t>
  </si>
  <si>
    <t>44 (2x22)</t>
  </si>
  <si>
    <t>46 (2x23)</t>
  </si>
  <si>
    <t>48 (2x24)</t>
  </si>
  <si>
    <t>50 (2x25)</t>
  </si>
  <si>
    <t>52 (2x26)</t>
  </si>
  <si>
    <t>54 (2x27)</t>
  </si>
  <si>
    <t>56 (2x28)</t>
  </si>
  <si>
    <t>58 (2x29)</t>
  </si>
  <si>
    <t>60 (2x30)</t>
  </si>
  <si>
    <t>62 (2x31)</t>
  </si>
  <si>
    <t>40 (2x20)</t>
  </si>
  <si>
    <t>Tank size for quadplex</t>
  </si>
  <si>
    <t xml:space="preserve">Pyrolox </t>
  </si>
  <si>
    <t xml:space="preserve">Sand </t>
  </si>
  <si>
    <t>Birm</t>
  </si>
  <si>
    <t>Multimedia</t>
  </si>
  <si>
    <t xml:space="preserve">Antracite </t>
  </si>
  <si>
    <t>Filter AG</t>
  </si>
  <si>
    <t>GAC</t>
  </si>
  <si>
    <t>MTM</t>
  </si>
  <si>
    <t xml:space="preserve">Media  </t>
  </si>
  <si>
    <t xml:space="preserve">DUPLEX PARALLEL </t>
  </si>
  <si>
    <t>2x325</t>
  </si>
  <si>
    <t>2x350</t>
  </si>
  <si>
    <t>2x375</t>
  </si>
  <si>
    <t>2x400</t>
  </si>
  <si>
    <t>2x425</t>
  </si>
  <si>
    <t>2x450</t>
  </si>
  <si>
    <t>2x475</t>
  </si>
  <si>
    <t>2x500</t>
  </si>
  <si>
    <t>2x525</t>
  </si>
  <si>
    <t>2x550</t>
  </si>
  <si>
    <t>2x575</t>
  </si>
  <si>
    <t>2x600</t>
  </si>
  <si>
    <t>2x625</t>
  </si>
  <si>
    <t>2x650</t>
  </si>
  <si>
    <t>2x675</t>
  </si>
  <si>
    <t>2x700</t>
  </si>
  <si>
    <t>2x725</t>
  </si>
  <si>
    <t>2x750</t>
  </si>
  <si>
    <t>2x775</t>
  </si>
  <si>
    <t>3x18"</t>
  </si>
  <si>
    <t>3x21"</t>
  </si>
  <si>
    <t>3x24"</t>
  </si>
  <si>
    <t>3x30"</t>
  </si>
  <si>
    <t>4x18"</t>
  </si>
  <si>
    <t>4x21"</t>
  </si>
  <si>
    <t>4x24"</t>
  </si>
  <si>
    <t>4x30"</t>
  </si>
  <si>
    <t>2x16"</t>
  </si>
  <si>
    <t>2x'18"</t>
  </si>
  <si>
    <t>2x21</t>
  </si>
  <si>
    <t>2x'30"</t>
  </si>
  <si>
    <t>3x14</t>
  </si>
  <si>
    <t>3x16</t>
  </si>
  <si>
    <t>3x18</t>
  </si>
  <si>
    <t>3x24</t>
  </si>
  <si>
    <t/>
  </si>
  <si>
    <t xml:space="preserve">21" </t>
  </si>
  <si>
    <t xml:space="preserve"> 63" </t>
  </si>
  <si>
    <t>2x16</t>
  </si>
  <si>
    <t>2x14"</t>
  </si>
  <si>
    <t>2x30"</t>
  </si>
  <si>
    <t>SIMPLEX IS ENOUGH</t>
  </si>
  <si>
    <t xml:space="preserve">2x18" </t>
  </si>
  <si>
    <t>2x36"</t>
  </si>
  <si>
    <t>2x42"</t>
  </si>
  <si>
    <t>2x48"</t>
  </si>
  <si>
    <t>V351 OBS</t>
  </si>
  <si>
    <t>V363 OBS</t>
  </si>
  <si>
    <t>QUADPLEX PARALLEL</t>
  </si>
  <si>
    <t>TRIPLEX PARALLEL</t>
  </si>
  <si>
    <t>Tank size for triplex</t>
  </si>
  <si>
    <t xml:space="preserve">TRIPLEX PARALLEL </t>
  </si>
  <si>
    <t>DUPLEX PARALLEL</t>
  </si>
  <si>
    <t>3x'18"</t>
  </si>
  <si>
    <t>3x 21"</t>
  </si>
  <si>
    <t>3x'24"</t>
  </si>
  <si>
    <t>3x'30"</t>
  </si>
  <si>
    <t>V351</t>
  </si>
  <si>
    <t>V360</t>
  </si>
  <si>
    <t>V250</t>
  </si>
  <si>
    <t>V363</t>
  </si>
  <si>
    <t>2" BSP female</t>
  </si>
  <si>
    <t>3" BSP female</t>
  </si>
  <si>
    <t>1 ½" BSP female</t>
  </si>
  <si>
    <t xml:space="preserve">Possible replacement </t>
  </si>
  <si>
    <t>https://www.pentairaquaeurope.com/files/catalogue/2022/en/97/index.html#zoom=z</t>
  </si>
  <si>
    <t>Suitable replacements</t>
  </si>
  <si>
    <t>2"BSP male SS - other connection kit also available</t>
  </si>
  <si>
    <t>Possible suitable replacements</t>
  </si>
  <si>
    <t>PNs for filter</t>
  </si>
  <si>
    <t>https://www.pentairaquaeurope.com/files/catalogue/2022/en/57/index.html#zoom=z</t>
  </si>
  <si>
    <t>PNs for softening</t>
  </si>
  <si>
    <t xml:space="preserve">https://www.pentairaquaeurope.com/files/catalogue/2022/en/58/index.html#zoom=z </t>
  </si>
  <si>
    <t xml:space="preserve">https://www.pentairaquaeurope.com/files/catalogue/2022/en/243/index.html#zoom=z </t>
  </si>
  <si>
    <t xml:space="preserve">Magnum connection &amp; side mount adapter </t>
  </si>
  <si>
    <t>PNs</t>
  </si>
  <si>
    <t xml:space="preserve">https://www.pentairaquaeurope.com/files/catalogue/2022/en/170/index.html#zoom=z </t>
  </si>
  <si>
    <t>Rotating side mount adapter 2850&amp;2910</t>
  </si>
  <si>
    <t xml:space="preserve">PN: 61415-20 </t>
  </si>
  <si>
    <t xml:space="preserve">https://www.pentairaquaeurope.com/files/catalogue/2022/en/184/index.html#zoom=z </t>
  </si>
  <si>
    <t>PNs:</t>
  </si>
  <si>
    <t>Tank Adapt Assy 3150 Side Mount</t>
  </si>
  <si>
    <t>PN: 18023</t>
  </si>
  <si>
    <t>PN: 18024</t>
  </si>
  <si>
    <t>Tank adapt assy 3150 Top Mount</t>
  </si>
  <si>
    <t xml:space="preserve">https://www.pentairaquaeurope.com/files/catalogue/2022/en/176/index.html#zoom=z </t>
  </si>
  <si>
    <t xml:space="preserve">https://www.pentairaquaeurope.com/files/catalogue/2022/en/203/index.html#zoom=z </t>
  </si>
  <si>
    <t xml:space="preserve">https://www.pentairaquaeurope.com/files/catalogue/2022/en/187/index.html#zoom=z </t>
  </si>
  <si>
    <t xml:space="preserve">https://www.pentairaquaeurope.com/files/catalogue/2022/en/190/index.html#zoom=z </t>
  </si>
  <si>
    <t xml:space="preserve">PNs: </t>
  </si>
  <si>
    <t>Tank adapt assy 3900 TM flanged 6”</t>
  </si>
  <si>
    <t>Tank adapt assy 3900 SM</t>
  </si>
  <si>
    <t>Tank adapt assy 3900 TM threaded 6”</t>
  </si>
  <si>
    <t>PN: 18925</t>
  </si>
  <si>
    <t>PN:18926</t>
  </si>
  <si>
    <t>PN: 18041</t>
  </si>
  <si>
    <t xml:space="preserve">https://www.pentairaquaeurope.com/files/catalogue/2022/en/192/index.html#zoom=z </t>
  </si>
  <si>
    <t>Possible replacements if  higher pressure drop is acceptable</t>
  </si>
  <si>
    <t>FILTER VALVE V360F</t>
  </si>
  <si>
    <t xml:space="preserve">3" flange + several choices </t>
  </si>
  <si>
    <t>To choose the right configuration please refer to below table</t>
  </si>
  <si>
    <t xml:space="preserve">3" flange + several choices connectors </t>
  </si>
  <si>
    <t>Higher flow rate for Side Mount (SM)</t>
  </si>
  <si>
    <t>EXAMPLE: Sand filter</t>
  </si>
  <si>
    <t>298 IT</t>
  </si>
  <si>
    <t>EXAMPLE: Granular Activated Carbon Filter</t>
  </si>
  <si>
    <r>
      <t>Service flow rate m</t>
    </r>
    <r>
      <rPr>
        <b/>
        <vertAlign val="superscript"/>
        <sz val="11"/>
        <color theme="1"/>
        <rFont val="Calibri"/>
        <family val="2"/>
        <scheme val="minor"/>
      </rPr>
      <t>3</t>
    </r>
    <r>
      <rPr>
        <b/>
        <sz val="11"/>
        <color theme="1"/>
        <rFont val="Calibri"/>
        <family val="2"/>
        <scheme val="minor"/>
      </rPr>
      <t>/h</t>
    </r>
  </si>
  <si>
    <r>
      <t>Tank area m</t>
    </r>
    <r>
      <rPr>
        <b/>
        <vertAlign val="superscript"/>
        <sz val="11"/>
        <color theme="1"/>
        <rFont val="Calibri"/>
        <family val="2"/>
        <scheme val="minor"/>
      </rPr>
      <t>2</t>
    </r>
  </si>
  <si>
    <t>Calculated BKW &amp; Service flow rates upon media and tank size</t>
  </si>
  <si>
    <t xml:space="preserve">Greensand </t>
  </si>
  <si>
    <r>
      <t>Service Velocity (m</t>
    </r>
    <r>
      <rPr>
        <i/>
        <vertAlign val="superscript"/>
        <sz val="11"/>
        <color theme="1"/>
        <rFont val="Calibri"/>
        <family val="2"/>
        <scheme val="minor"/>
      </rPr>
      <t>3</t>
    </r>
    <r>
      <rPr>
        <i/>
        <sz val="11"/>
        <color theme="1"/>
        <rFont val="Calibri"/>
        <family val="2"/>
        <scheme val="minor"/>
      </rPr>
      <t>/h/m² )</t>
    </r>
  </si>
  <si>
    <r>
      <t>Service flow rate m</t>
    </r>
    <r>
      <rPr>
        <b/>
        <vertAlign val="superscript"/>
        <sz val="11"/>
        <color theme="1"/>
        <rFont val="Calibri"/>
        <family val="2"/>
        <scheme val="minor"/>
      </rPr>
      <t>3</t>
    </r>
    <r>
      <rPr>
        <b/>
        <sz val="11"/>
        <color theme="1"/>
        <rFont val="Calibri"/>
        <family val="2"/>
        <scheme val="minor"/>
      </rPr>
      <t>/h @ 7.35 m</t>
    </r>
    <r>
      <rPr>
        <b/>
        <vertAlign val="superscript"/>
        <sz val="11"/>
        <color theme="1"/>
        <rFont val="Calibri"/>
        <family val="2"/>
        <scheme val="minor"/>
      </rPr>
      <t>3</t>
    </r>
    <r>
      <rPr>
        <b/>
        <sz val="11"/>
        <color theme="1"/>
        <rFont val="Calibri"/>
        <family val="2"/>
        <scheme val="minor"/>
      </rPr>
      <t>/h/m²</t>
    </r>
  </si>
  <si>
    <r>
      <t>BKW flow rate m</t>
    </r>
    <r>
      <rPr>
        <b/>
        <vertAlign val="superscript"/>
        <sz val="11"/>
        <color theme="1"/>
        <rFont val="Calibri"/>
        <family val="2"/>
        <scheme val="minor"/>
      </rPr>
      <t>3</t>
    </r>
    <r>
      <rPr>
        <b/>
        <sz val="11"/>
        <color theme="1"/>
        <rFont val="Calibri"/>
        <family val="2"/>
        <scheme val="minor"/>
      </rPr>
      <t>/h @ 22 m</t>
    </r>
    <r>
      <rPr>
        <b/>
        <vertAlign val="superscript"/>
        <sz val="11"/>
        <color theme="1"/>
        <rFont val="Calibri"/>
        <family val="2"/>
        <scheme val="minor"/>
      </rPr>
      <t>3</t>
    </r>
    <r>
      <rPr>
        <b/>
        <sz val="11"/>
        <color theme="1"/>
        <rFont val="Calibri"/>
        <family val="2"/>
        <scheme val="minor"/>
      </rPr>
      <t>/h/m²</t>
    </r>
  </si>
  <si>
    <r>
      <t>BKW flow rate m</t>
    </r>
    <r>
      <rPr>
        <b/>
        <vertAlign val="superscript"/>
        <sz val="11"/>
        <color theme="1"/>
        <rFont val="Calibri"/>
        <family val="2"/>
        <scheme val="minor"/>
      </rPr>
      <t>3</t>
    </r>
    <r>
      <rPr>
        <b/>
        <sz val="11"/>
        <color theme="1"/>
        <rFont val="Calibri"/>
        <family val="2"/>
        <scheme val="minor"/>
      </rPr>
      <t>/h @ 44 m</t>
    </r>
    <r>
      <rPr>
        <b/>
        <vertAlign val="superscript"/>
        <sz val="11"/>
        <color theme="1"/>
        <rFont val="Calibri"/>
        <family val="2"/>
        <scheme val="minor"/>
      </rPr>
      <t>3</t>
    </r>
    <r>
      <rPr>
        <b/>
        <sz val="11"/>
        <color theme="1"/>
        <rFont val="Calibri"/>
        <family val="2"/>
        <scheme val="minor"/>
      </rPr>
      <t>/h/m²</t>
    </r>
  </si>
  <si>
    <r>
      <t>BKW (m</t>
    </r>
    <r>
      <rPr>
        <i/>
        <vertAlign val="superscript"/>
        <sz val="11"/>
        <color theme="1"/>
        <rFont val="Calibri"/>
        <family val="2"/>
        <scheme val="minor"/>
      </rPr>
      <t>3</t>
    </r>
    <r>
      <rPr>
        <i/>
        <sz val="11"/>
        <color theme="1"/>
        <rFont val="Calibri"/>
        <family val="2"/>
        <scheme val="minor"/>
      </rPr>
      <t xml:space="preserve">/h) </t>
    </r>
  </si>
  <si>
    <r>
      <t>Service (m</t>
    </r>
    <r>
      <rPr>
        <i/>
        <vertAlign val="superscript"/>
        <sz val="11"/>
        <color theme="1"/>
        <rFont val="Calibri"/>
        <family val="2"/>
        <scheme val="minor"/>
      </rPr>
      <t>3</t>
    </r>
    <r>
      <rPr>
        <i/>
        <sz val="11"/>
        <color theme="1"/>
        <rFont val="Calibri"/>
        <family val="2"/>
        <scheme val="minor"/>
      </rPr>
      <t xml:space="preserve">/h) </t>
    </r>
  </si>
  <si>
    <r>
      <t>Backwash flow rate m</t>
    </r>
    <r>
      <rPr>
        <b/>
        <vertAlign val="superscript"/>
        <sz val="11"/>
        <color rgb="FFFF0000"/>
        <rFont val="Calibri"/>
        <family val="2"/>
        <scheme val="minor"/>
      </rPr>
      <t>3</t>
    </r>
    <r>
      <rPr>
        <b/>
        <sz val="11"/>
        <color rgb="FFFF0000"/>
        <rFont val="Calibri"/>
        <family val="2"/>
        <scheme val="minor"/>
      </rPr>
      <t>/h</t>
    </r>
  </si>
  <si>
    <r>
      <t>Service flow rate  @ 1 bar ∆P (m</t>
    </r>
    <r>
      <rPr>
        <b/>
        <vertAlign val="superscript"/>
        <sz val="11"/>
        <color theme="1"/>
        <rFont val="Calibri"/>
        <family val="2"/>
        <scheme val="minor"/>
      </rPr>
      <t>3</t>
    </r>
    <r>
      <rPr>
        <b/>
        <sz val="11"/>
        <color theme="1"/>
        <rFont val="Calibri"/>
        <family val="2"/>
        <scheme val="minor"/>
      </rPr>
      <t>/h)</t>
    </r>
  </si>
  <si>
    <r>
      <t xml:space="preserve"> BKW flow rate @ 1,7 bar ∆P (m</t>
    </r>
    <r>
      <rPr>
        <b/>
        <vertAlign val="superscript"/>
        <sz val="11"/>
        <color theme="1"/>
        <rFont val="Calibri"/>
        <family val="2"/>
        <scheme val="minor"/>
      </rPr>
      <t>3</t>
    </r>
    <r>
      <rPr>
        <b/>
        <sz val="11"/>
        <color theme="1"/>
        <rFont val="Calibri"/>
        <family val="2"/>
        <scheme val="minor"/>
      </rPr>
      <t>/h)</t>
    </r>
  </si>
  <si>
    <r>
      <t>Backwash Velocity (m</t>
    </r>
    <r>
      <rPr>
        <i/>
        <vertAlign val="superscript"/>
        <sz val="11"/>
        <color theme="1"/>
        <rFont val="Calibri"/>
        <family val="2"/>
        <scheme val="minor"/>
      </rPr>
      <t>3</t>
    </r>
    <r>
      <rPr>
        <i/>
        <sz val="11"/>
        <color theme="1"/>
        <rFont val="Calibri"/>
        <family val="2"/>
        <scheme val="minor"/>
      </rPr>
      <t>/h/m² )</t>
    </r>
  </si>
  <si>
    <r>
      <t xml:space="preserve">Service flow rate @ 1 bar </t>
    </r>
    <r>
      <rPr>
        <b/>
        <sz val="11"/>
        <color theme="1"/>
        <rFont val="Calibri"/>
        <family val="2"/>
      </rPr>
      <t>∆</t>
    </r>
    <r>
      <rPr>
        <b/>
        <sz val="8.8000000000000007"/>
        <color theme="1"/>
        <rFont val="Calibri"/>
        <family val="2"/>
      </rPr>
      <t>P</t>
    </r>
    <r>
      <rPr>
        <b/>
        <sz val="11"/>
        <color theme="1"/>
        <rFont val="Calibri"/>
        <family val="2"/>
        <scheme val="minor"/>
      </rPr>
      <t xml:space="preserve"> (m</t>
    </r>
    <r>
      <rPr>
        <b/>
        <vertAlign val="superscript"/>
        <sz val="11"/>
        <color theme="1"/>
        <rFont val="Calibri"/>
        <family val="2"/>
        <scheme val="minor"/>
      </rPr>
      <t>3</t>
    </r>
    <r>
      <rPr>
        <b/>
        <sz val="11"/>
        <color theme="1"/>
        <rFont val="Calibri"/>
        <family val="2"/>
        <scheme val="minor"/>
      </rPr>
      <t>/h)</t>
    </r>
  </si>
  <si>
    <r>
      <t>Service flow rate @ 1.5 bar ∆P (m</t>
    </r>
    <r>
      <rPr>
        <b/>
        <vertAlign val="superscript"/>
        <sz val="11"/>
        <color theme="1"/>
        <rFont val="Calibri"/>
        <family val="2"/>
        <scheme val="minor"/>
      </rPr>
      <t>3</t>
    </r>
    <r>
      <rPr>
        <b/>
        <sz val="11"/>
        <color theme="1"/>
        <rFont val="Calibri"/>
        <family val="2"/>
        <scheme val="minor"/>
      </rPr>
      <t>/h)</t>
    </r>
  </si>
  <si>
    <r>
      <t>BKW flow rate @ 1,7 bar ∆P (m</t>
    </r>
    <r>
      <rPr>
        <b/>
        <vertAlign val="superscript"/>
        <sz val="11"/>
        <color theme="1"/>
        <rFont val="Calibri"/>
        <family val="2"/>
        <scheme val="minor"/>
      </rPr>
      <t>3</t>
    </r>
    <r>
      <rPr>
        <b/>
        <sz val="11"/>
        <color theme="1"/>
        <rFont val="Calibri"/>
        <family val="2"/>
        <scheme val="minor"/>
      </rPr>
      <t>/h)</t>
    </r>
  </si>
  <si>
    <t xml:space="preserve">Tank size @BV 40 </t>
  </si>
  <si>
    <t>288IT*</t>
  </si>
  <si>
    <t>*Magnum with flow booster based on 3V50 valves</t>
  </si>
  <si>
    <t xml:space="preserve">Example of the softening system: Magnum 298 IT 764L for regeneration with service flow booster </t>
  </si>
  <si>
    <t xml:space="preserve">Example of the softening system: Magnum 298 IT 764L for service with backwash flow booster </t>
  </si>
  <si>
    <t>293 IT*</t>
  </si>
  <si>
    <t>*Magnum with flow booster based on 3V63 valves</t>
  </si>
  <si>
    <t xml:space="preserve">** BKW flow rate for SM </t>
  </si>
  <si>
    <t xml:space="preserve">24 (25**) </t>
  </si>
  <si>
    <t>22 (23**)</t>
  </si>
  <si>
    <t>V350</t>
  </si>
  <si>
    <t>'1 1/2" BSP male or female, 2" male BSP, OD 50 mm socket weld</t>
  </si>
  <si>
    <t>SFE-BK201/05</t>
  </si>
  <si>
    <t>SFE BK CONTROLLER  2 EXT.PILOTS_201</t>
  </si>
  <si>
    <t>1 pcs</t>
  </si>
  <si>
    <t>2220-A</t>
  </si>
  <si>
    <t>PNEUMATIC TUBING</t>
  </si>
  <si>
    <t>15 m</t>
  </si>
  <si>
    <t>3V-50BKFE/05</t>
  </si>
  <si>
    <t>3-WAY VALVE D.50 BK</t>
  </si>
  <si>
    <t>2 pcs</t>
  </si>
  <si>
    <t>Fittings options:</t>
  </si>
  <si>
    <t>options:</t>
  </si>
  <si>
    <t>494-A/05</t>
  </si>
  <si>
    <t>Kit fitting PVC 2 ¼”valve side &gt; D.50 mm to be glued</t>
  </si>
  <si>
    <t>6 pcs needed</t>
  </si>
  <si>
    <t>494-G/05</t>
  </si>
  <si>
    <t>Kit fitting brass 2 ¼”valve side &gt; 2”male</t>
  </si>
  <si>
    <t>494-H/05</t>
  </si>
  <si>
    <t>Kit fitting PVC 2 ¼”valve side &gt; 1 ½”female</t>
  </si>
  <si>
    <t>494-P/05</t>
  </si>
  <si>
    <t>Kit fitting brass 2 ¼”valve side &gt; 1 ½”male</t>
  </si>
  <si>
    <t>3V-63BKFE/05</t>
  </si>
  <si>
    <t>3-WAY VALVE D.63 BK</t>
  </si>
  <si>
    <t>494-I/05</t>
  </si>
  <si>
    <t>Kit fitting PVC 2 ¾”valve side &gt; 63 mm to be glued</t>
  </si>
  <si>
    <t xml:space="preserve">494-I1/05 </t>
  </si>
  <si>
    <t>Kit fitting 2 ¾”brass valve side &gt; 63 mm PVC</t>
  </si>
  <si>
    <t xml:space="preserve">494-I2/05 </t>
  </si>
  <si>
    <t>Kit fitting 2 ¾”brass valve side &gt; 2”PVC</t>
  </si>
  <si>
    <t xml:space="preserve">494-R/05 </t>
  </si>
  <si>
    <t>Kit fitting 2 ¾”PVC valve side &gt; 2”PVC</t>
  </si>
  <si>
    <t>3V-63BKFE/06</t>
  </si>
  <si>
    <t>3-WAY VALVE D.63 BK SEA WATER</t>
  </si>
  <si>
    <t>202-M</t>
  </si>
  <si>
    <t>TAPPO INNESTO RAPIDO TUBO DA 6mm(RD) 10</t>
  </si>
  <si>
    <t>the q-ty might change depend on the installation point</t>
  </si>
  <si>
    <t>Notes</t>
  </si>
  <si>
    <t>plugs for not used pilots</t>
  </si>
  <si>
    <t xml:space="preserve">Accessories </t>
  </si>
  <si>
    <t>3 way valve and fittings size to be chosen:</t>
  </si>
  <si>
    <t>V360, V363, V351, V350 OBS</t>
  </si>
  <si>
    <t>FILTER VALVE V350</t>
  </si>
  <si>
    <t>V350 OBS</t>
  </si>
  <si>
    <t>Q-ty</t>
  </si>
  <si>
    <t>PN</t>
  </si>
  <si>
    <t>Desription</t>
  </si>
  <si>
    <t xml:space="preserve">BACKWASH only </t>
  </si>
  <si>
    <t>SFE-BK304/05</t>
  </si>
  <si>
    <t>3 pilots SFE for 3 pos. fltr w/Aquamatic</t>
  </si>
  <si>
    <t>4 pcs</t>
  </si>
  <si>
    <t>494-Z/05</t>
  </si>
  <si>
    <t>Blind closure DN50-3V-63</t>
  </si>
  <si>
    <t>2 pcs needed</t>
  </si>
  <si>
    <t>10 pcs needed</t>
  </si>
  <si>
    <t>BACKWASH + RAPID RINSE</t>
  </si>
  <si>
    <t>1 pc</t>
  </si>
  <si>
    <t>2"BSP male SS valve - other connection kit also available and 63mmOD piping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</si>
</sst>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2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8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rgb="FFFF0000"/>
      <name val="Calibri"/>
      <family val="2"/>
      <scheme val="minor"/>
    </font>
    <font>
      <sz val="8"/>
      <color rgb="FFFF0000"/>
      <name val="Calibri"/>
      <family val="2"/>
      <scheme val="minor"/>
    </font>
    <font>
      <b/>
      <u/>
      <sz val="11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1"/>
      <color theme="1"/>
      <name val="Calibri"/>
      <family val="2"/>
    </font>
    <font>
      <b/>
      <sz val="8.8000000000000007"/>
      <color theme="1"/>
      <name val="Calibri"/>
      <family val="2"/>
    </font>
    <font>
      <u/>
      <sz val="11"/>
      <color theme="10"/>
      <name val="Calibri"/>
      <family val="2"/>
      <scheme val="minor"/>
    </font>
    <font>
      <b/>
      <vertAlign val="superscript"/>
      <sz val="11"/>
      <color theme="1"/>
      <name val="Calibri"/>
      <family val="2"/>
      <scheme val="minor"/>
    </font>
    <font>
      <i/>
      <vertAlign val="superscript"/>
      <sz val="11"/>
      <color theme="1"/>
      <name val="Calibri"/>
      <family val="2"/>
      <scheme val="minor"/>
    </font>
    <font>
      <b/>
      <vertAlign val="superscript"/>
      <sz val="11"/>
      <color rgb="FFFF0000"/>
      <name val="Calibri"/>
      <family val="2"/>
      <scheme val="minor"/>
    </font>
    <font>
      <sz val="12"/>
      <color rgb="FF000000"/>
      <name val="Calibri"/>
      <family val="2"/>
      <scheme val="minor"/>
    </font>
    <font>
      <b/>
      <sz val="12"/>
      <color rgb="FF000000"/>
      <name val="Calibri"/>
      <family val="2"/>
      <scheme val="minor"/>
    </font>
    <font>
      <i/>
      <sz val="12"/>
      <color rgb="FF00000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</fonts>
  <fills count="17">
    <fill>
      <patternFill patternType="none"/>
    </fill>
    <fill>
      <patternFill patternType="gray125"/>
    </fill>
    <fill>
      <patternFill patternType="solid">
        <fgColor theme="5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A5BF99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2" tint="-0.74999237037263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4" tint="-0.249977111117893"/>
        <bgColor indexed="64"/>
      </patternFill>
    </fill>
  </fills>
  <borders count="34">
    <border>
      <left/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0" fontId="13" fillId="0" borderId="0" applyNumberFormat="0" applyFill="0" applyBorder="0" applyAlignment="0" applyProtection="0"/>
  </cellStyleXfs>
  <cellXfs count="334">
    <xf numFmtId="0" fontId="0" fillId="0" borderId="0" xfId="0"/>
    <xf numFmtId="0" fontId="0" fillId="0" borderId="0" xfId="0" applyAlignment="1">
      <alignment horizontal="center"/>
    </xf>
    <xf numFmtId="0" fontId="0" fillId="0" borderId="0" xfId="0" quotePrefix="1" applyAlignment="1">
      <alignment horizontal="center"/>
    </xf>
    <xf numFmtId="0" fontId="0" fillId="0" borderId="1" xfId="0" quotePrefix="1" applyBorder="1" applyAlignment="1">
      <alignment horizontal="center"/>
    </xf>
    <xf numFmtId="0" fontId="0" fillId="0" borderId="2" xfId="0" quotePrefix="1" applyBorder="1" applyAlignment="1">
      <alignment horizontal="center"/>
    </xf>
    <xf numFmtId="0" fontId="0" fillId="0" borderId="5" xfId="0" quotePrefix="1" applyBorder="1" applyAlignment="1">
      <alignment horizontal="center"/>
    </xf>
    <xf numFmtId="0" fontId="0" fillId="0" borderId="6" xfId="0" quotePrefix="1" applyBorder="1" applyAlignment="1">
      <alignment horizontal="center"/>
    </xf>
    <xf numFmtId="0" fontId="2" fillId="0" borderId="5" xfId="0" applyFont="1" applyBorder="1" applyAlignment="1">
      <alignment horizontal="center"/>
    </xf>
    <xf numFmtId="0" fontId="0" fillId="0" borderId="0" xfId="0" applyBorder="1"/>
    <xf numFmtId="0" fontId="0" fillId="0" borderId="0" xfId="0" quotePrefix="1" applyBorder="1" applyAlignment="1">
      <alignment horizontal="center"/>
    </xf>
    <xf numFmtId="0" fontId="0" fillId="0" borderId="0" xfId="0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2" fillId="0" borderId="0" xfId="0" applyFont="1" applyFill="1" applyBorder="1" applyAlignment="1">
      <alignment horizontal="center"/>
    </xf>
    <xf numFmtId="0" fontId="1" fillId="0" borderId="7" xfId="0" applyFont="1" applyFill="1" applyBorder="1"/>
    <xf numFmtId="0" fontId="0" fillId="0" borderId="0" xfId="0" applyFill="1" applyBorder="1"/>
    <xf numFmtId="0" fontId="0" fillId="0" borderId="0" xfId="0" quotePrefix="1" applyFill="1" applyBorder="1"/>
    <xf numFmtId="0" fontId="1" fillId="0" borderId="0" xfId="0" applyFont="1" applyFill="1" applyBorder="1"/>
    <xf numFmtId="0" fontId="0" fillId="0" borderId="0" xfId="0" quotePrefix="1" applyFill="1" applyBorder="1" applyAlignment="1">
      <alignment horizontal="center"/>
    </xf>
    <xf numFmtId="0" fontId="0" fillId="0" borderId="0" xfId="0" applyFill="1" applyBorder="1" applyAlignment="1">
      <alignment horizontal="right"/>
    </xf>
    <xf numFmtId="0" fontId="1" fillId="0" borderId="4" xfId="0" applyFont="1" applyFill="1" applyBorder="1"/>
    <xf numFmtId="0" fontId="0" fillId="0" borderId="2" xfId="0" applyFill="1" applyBorder="1"/>
    <xf numFmtId="0" fontId="0" fillId="3" borderId="0" xfId="0" applyFill="1"/>
    <xf numFmtId="0" fontId="0" fillId="4" borderId="0" xfId="0" applyFill="1"/>
    <xf numFmtId="0" fontId="2" fillId="0" borderId="0" xfId="0" applyFont="1" applyBorder="1" applyAlignment="1">
      <alignment horizontal="center"/>
    </xf>
    <xf numFmtId="0" fontId="0" fillId="4" borderId="0" xfId="0" applyFill="1" applyBorder="1"/>
    <xf numFmtId="0" fontId="0" fillId="3" borderId="0" xfId="0" applyFill="1" applyBorder="1"/>
    <xf numFmtId="0" fontId="0" fillId="4" borderId="6" xfId="0" applyFill="1" applyBorder="1"/>
    <xf numFmtId="0" fontId="0" fillId="5" borderId="0" xfId="0" applyFill="1" applyBorder="1"/>
    <xf numFmtId="0" fontId="0" fillId="5" borderId="2" xfId="0" applyFill="1" applyBorder="1"/>
    <xf numFmtId="0" fontId="0" fillId="5" borderId="3" xfId="0" applyFill="1" applyBorder="1"/>
    <xf numFmtId="0" fontId="0" fillId="5" borderId="0" xfId="0" applyFill="1"/>
    <xf numFmtId="0" fontId="3" fillId="2" borderId="0" xfId="0" applyFont="1" applyFill="1" applyBorder="1"/>
    <xf numFmtId="0" fontId="0" fillId="5" borderId="0" xfId="0" quotePrefix="1" applyFill="1" applyBorder="1" applyAlignment="1">
      <alignment horizontal="center"/>
    </xf>
    <xf numFmtId="0" fontId="0" fillId="5" borderId="6" xfId="0" applyFill="1" applyBorder="1"/>
    <xf numFmtId="0" fontId="0" fillId="0" borderId="0" xfId="0" applyFill="1" applyBorder="1" applyAlignment="1">
      <alignment horizontal="center" vertical="center" wrapText="1"/>
    </xf>
    <xf numFmtId="0" fontId="0" fillId="3" borderId="0" xfId="0" quotePrefix="1" applyFill="1" applyBorder="1" applyAlignment="1">
      <alignment horizontal="center"/>
    </xf>
    <xf numFmtId="0" fontId="2" fillId="0" borderId="0" xfId="0" quotePrefix="1" applyFont="1" applyFill="1" applyBorder="1" applyAlignment="1"/>
    <xf numFmtId="0" fontId="0" fillId="0" borderId="0" xfId="0"/>
    <xf numFmtId="2" fontId="0" fillId="0" borderId="0" xfId="0" applyNumberFormat="1"/>
    <xf numFmtId="0" fontId="0" fillId="0" borderId="2" xfId="0" applyFill="1" applyBorder="1" applyAlignment="1">
      <alignment horizontal="right"/>
    </xf>
    <xf numFmtId="0" fontId="0" fillId="0" borderId="0" xfId="0" applyFill="1" applyAlignment="1">
      <alignment horizontal="center"/>
    </xf>
    <xf numFmtId="0" fontId="0" fillId="0" borderId="0" xfId="0"/>
    <xf numFmtId="0" fontId="3" fillId="2" borderId="7" xfId="0" applyFont="1" applyFill="1" applyBorder="1"/>
    <xf numFmtId="0" fontId="1" fillId="0" borderId="2" xfId="0" applyFont="1" applyBorder="1"/>
    <xf numFmtId="0" fontId="2" fillId="0" borderId="2" xfId="0" applyFont="1" applyBorder="1" applyAlignment="1">
      <alignment horizontal="center"/>
    </xf>
    <xf numFmtId="0" fontId="2" fillId="0" borderId="2" xfId="0" quotePrefix="1" applyFont="1" applyBorder="1" applyAlignment="1">
      <alignment horizontal="center"/>
    </xf>
    <xf numFmtId="0" fontId="2" fillId="0" borderId="1" xfId="0" applyFont="1" applyBorder="1" applyAlignment="1">
      <alignment horizontal="center"/>
    </xf>
    <xf numFmtId="0" fontId="0" fillId="4" borderId="11" xfId="0" applyFill="1" applyBorder="1"/>
    <xf numFmtId="0" fontId="0" fillId="5" borderId="0" xfId="0" applyFill="1" applyBorder="1" applyAlignment="1">
      <alignment vertical="center" wrapText="1"/>
    </xf>
    <xf numFmtId="0" fontId="0" fillId="5" borderId="2" xfId="0" applyFill="1" applyBorder="1" applyAlignment="1">
      <alignment vertical="center" wrapText="1"/>
    </xf>
    <xf numFmtId="0" fontId="0" fillId="0" borderId="0" xfId="0" applyFill="1" applyBorder="1" applyAlignment="1">
      <alignment vertical="center" wrapText="1"/>
    </xf>
    <xf numFmtId="0" fontId="0" fillId="0" borderId="0" xfId="0" applyFill="1" applyBorder="1" applyAlignment="1"/>
    <xf numFmtId="0" fontId="1" fillId="0" borderId="9" xfId="0" applyFont="1" applyFill="1" applyBorder="1"/>
    <xf numFmtId="0" fontId="2" fillId="0" borderId="9" xfId="0" quotePrefix="1" applyFont="1" applyFill="1" applyBorder="1" applyAlignment="1"/>
    <xf numFmtId="0" fontId="2" fillId="0" borderId="8" xfId="0" quotePrefix="1" applyFont="1" applyFill="1" applyBorder="1" applyAlignment="1"/>
    <xf numFmtId="0" fontId="3" fillId="2" borderId="10" xfId="0" applyFont="1" applyFill="1" applyBorder="1"/>
    <xf numFmtId="0" fontId="3" fillId="2" borderId="9" xfId="0" applyFont="1" applyFill="1" applyBorder="1"/>
    <xf numFmtId="0" fontId="2" fillId="0" borderId="9" xfId="0" applyFont="1" applyBorder="1" applyAlignment="1">
      <alignment horizontal="center"/>
    </xf>
    <xf numFmtId="0" fontId="2" fillId="0" borderId="8" xfId="0" applyFont="1" applyBorder="1" applyAlignment="1">
      <alignment horizontal="center"/>
    </xf>
    <xf numFmtId="0" fontId="3" fillId="0" borderId="7" xfId="0" applyFont="1" applyFill="1" applyBorder="1"/>
    <xf numFmtId="0" fontId="6" fillId="0" borderId="0" xfId="0" applyFont="1" applyFill="1" applyBorder="1"/>
    <xf numFmtId="0" fontId="0" fillId="0" borderId="6" xfId="0" quotePrefix="1" applyFill="1" applyBorder="1" applyAlignment="1">
      <alignment horizontal="center"/>
    </xf>
    <xf numFmtId="0" fontId="0" fillId="0" borderId="9" xfId="0" quotePrefix="1" applyFill="1" applyBorder="1" applyAlignment="1">
      <alignment horizontal="center"/>
    </xf>
    <xf numFmtId="0" fontId="0" fillId="4" borderId="9" xfId="0" quotePrefix="1" applyFill="1" applyBorder="1" applyAlignment="1">
      <alignment horizontal="center"/>
    </xf>
    <xf numFmtId="0" fontId="2" fillId="4" borderId="9" xfId="0" applyFont="1" applyFill="1" applyBorder="1" applyAlignment="1">
      <alignment horizontal="center"/>
    </xf>
    <xf numFmtId="0" fontId="2" fillId="4" borderId="11" xfId="0" applyFont="1" applyFill="1" applyBorder="1" applyAlignment="1">
      <alignment horizontal="center"/>
    </xf>
    <xf numFmtId="0" fontId="0" fillId="0" borderId="3" xfId="0" applyFill="1" applyBorder="1"/>
    <xf numFmtId="0" fontId="0" fillId="0" borderId="1" xfId="0" quotePrefix="1" applyFill="1" applyBorder="1" applyAlignment="1">
      <alignment horizontal="center"/>
    </xf>
    <xf numFmtId="0" fontId="3" fillId="4" borderId="9" xfId="0" applyFont="1" applyFill="1" applyBorder="1"/>
    <xf numFmtId="0" fontId="0" fillId="4" borderId="11" xfId="0" quotePrefix="1" applyFill="1" applyBorder="1" applyAlignment="1">
      <alignment horizontal="center"/>
    </xf>
    <xf numFmtId="0" fontId="5" fillId="0" borderId="0" xfId="0" applyFont="1" applyFill="1" applyBorder="1"/>
    <xf numFmtId="0" fontId="2" fillId="0" borderId="0" xfId="0" quotePrefix="1" applyFont="1" applyFill="1" applyBorder="1" applyAlignment="1">
      <alignment horizontal="center"/>
    </xf>
    <xf numFmtId="0" fontId="0" fillId="0" borderId="0" xfId="0" quotePrefix="1" applyFill="1" applyBorder="1" applyAlignment="1">
      <alignment horizontal="center"/>
    </xf>
    <xf numFmtId="0" fontId="7" fillId="0" borderId="0" xfId="0" applyFont="1" applyFill="1" applyBorder="1"/>
    <xf numFmtId="0" fontId="1" fillId="0" borderId="10" xfId="0" applyFont="1" applyFill="1" applyBorder="1"/>
    <xf numFmtId="0" fontId="0" fillId="0" borderId="9" xfId="0" applyFill="1" applyBorder="1"/>
    <xf numFmtId="0" fontId="0" fillId="5" borderId="9" xfId="0" applyFill="1" applyBorder="1"/>
    <xf numFmtId="0" fontId="7" fillId="5" borderId="0" xfId="0" applyFont="1" applyFill="1" applyBorder="1"/>
    <xf numFmtId="0" fontId="7" fillId="0" borderId="0" xfId="0" applyFont="1" applyFill="1" applyBorder="1" applyAlignment="1">
      <alignment vertical="center" wrapText="1"/>
    </xf>
    <xf numFmtId="0" fontId="1" fillId="0" borderId="0" xfId="0" applyFont="1" applyBorder="1" applyAlignment="1"/>
    <xf numFmtId="0" fontId="2" fillId="0" borderId="9" xfId="0" quotePrefix="1" applyFont="1" applyFill="1" applyBorder="1" applyAlignment="1">
      <alignment horizontal="center"/>
    </xf>
    <xf numFmtId="0" fontId="0" fillId="0" borderId="0" xfId="0" quotePrefix="1" applyFill="1" applyBorder="1" applyAlignment="1">
      <alignment horizontal="center"/>
    </xf>
    <xf numFmtId="0" fontId="2" fillId="0" borderId="0" xfId="0" quotePrefix="1" applyFont="1" applyFill="1" applyBorder="1" applyAlignment="1">
      <alignment horizontal="center"/>
    </xf>
    <xf numFmtId="0" fontId="0" fillId="0" borderId="8" xfId="0" quotePrefix="1" applyBorder="1" applyAlignment="1">
      <alignment horizontal="center"/>
    </xf>
    <xf numFmtId="0" fontId="8" fillId="0" borderId="0" xfId="0" quotePrefix="1" applyFont="1" applyFill="1" applyBorder="1" applyAlignment="1"/>
    <xf numFmtId="0" fontId="8" fillId="0" borderId="0" xfId="0" quotePrefix="1" applyFont="1" applyFill="1" applyBorder="1" applyAlignment="1">
      <alignment horizontal="center"/>
    </xf>
    <xf numFmtId="0" fontId="8" fillId="0" borderId="0" xfId="0" applyFont="1" applyFill="1" applyBorder="1" applyAlignment="1">
      <alignment horizontal="center"/>
    </xf>
    <xf numFmtId="0" fontId="2" fillId="0" borderId="0" xfId="0" quotePrefix="1" applyFont="1" applyFill="1" applyBorder="1" applyAlignment="1">
      <alignment horizontal="center" vertical="center"/>
    </xf>
    <xf numFmtId="0" fontId="8" fillId="0" borderId="0" xfId="0" applyFont="1" applyBorder="1" applyAlignment="1">
      <alignment horizontal="center"/>
    </xf>
    <xf numFmtId="0" fontId="7" fillId="5" borderId="0" xfId="0" applyFont="1" applyFill="1" applyBorder="1" applyAlignment="1">
      <alignment vertical="center" wrapText="1"/>
    </xf>
    <xf numFmtId="0" fontId="5" fillId="0" borderId="0" xfId="0" applyFont="1" applyBorder="1" applyAlignment="1">
      <alignment textRotation="90" wrapText="1"/>
    </xf>
    <xf numFmtId="0" fontId="0" fillId="5" borderId="1" xfId="0" applyFill="1" applyBorder="1"/>
    <xf numFmtId="0" fontId="0" fillId="0" borderId="5" xfId="0" applyFill="1" applyBorder="1"/>
    <xf numFmtId="0" fontId="0" fillId="0" borderId="0" xfId="0" applyFont="1" applyFill="1" applyBorder="1" applyAlignment="1">
      <alignment horizontal="right"/>
    </xf>
    <xf numFmtId="0" fontId="0" fillId="5" borderId="2" xfId="0" quotePrefix="1" applyFill="1" applyBorder="1" applyAlignment="1">
      <alignment horizontal="center"/>
    </xf>
    <xf numFmtId="0" fontId="0" fillId="3" borderId="2" xfId="0" applyFill="1" applyBorder="1"/>
    <xf numFmtId="0" fontId="1" fillId="0" borderId="10" xfId="0" applyFont="1" applyBorder="1" applyAlignment="1"/>
    <xf numFmtId="0" fontId="1" fillId="0" borderId="9" xfId="0" applyFont="1" applyBorder="1" applyAlignment="1"/>
    <xf numFmtId="0" fontId="0" fillId="0" borderId="9" xfId="0" applyBorder="1" applyAlignment="1">
      <alignment horizontal="center"/>
    </xf>
    <xf numFmtId="0" fontId="0" fillId="0" borderId="8" xfId="0" applyBorder="1" applyAlignment="1">
      <alignment horizontal="center"/>
    </xf>
    <xf numFmtId="0" fontId="3" fillId="0" borderId="4" xfId="0" applyFont="1" applyFill="1" applyBorder="1"/>
    <xf numFmtId="0" fontId="6" fillId="0" borderId="2" xfId="0" applyFont="1" applyFill="1" applyBorder="1"/>
    <xf numFmtId="0" fontId="0" fillId="5" borderId="2" xfId="0" applyFill="1" applyBorder="1" applyAlignment="1">
      <alignment horizontal="center"/>
    </xf>
    <xf numFmtId="0" fontId="2" fillId="5" borderId="2" xfId="0" applyFont="1" applyFill="1" applyBorder="1" applyAlignment="1">
      <alignment horizontal="center"/>
    </xf>
    <xf numFmtId="0" fontId="2" fillId="3" borderId="2" xfId="0" applyFont="1" applyFill="1" applyBorder="1" applyAlignment="1">
      <alignment horizontal="center"/>
    </xf>
    <xf numFmtId="0" fontId="0" fillId="3" borderId="1" xfId="0" quotePrefix="1" applyFill="1" applyBorder="1" applyAlignment="1">
      <alignment horizontal="center"/>
    </xf>
    <xf numFmtId="0" fontId="2" fillId="0" borderId="5" xfId="0" quotePrefix="1" applyFont="1" applyFill="1" applyBorder="1" applyAlignment="1">
      <alignment horizontal="center"/>
    </xf>
    <xf numFmtId="0" fontId="0" fillId="0" borderId="5" xfId="0" quotePrefix="1" applyFill="1" applyBorder="1" applyAlignment="1">
      <alignment horizontal="center"/>
    </xf>
    <xf numFmtId="0" fontId="0" fillId="0" borderId="0" xfId="0" quotePrefix="1"/>
    <xf numFmtId="0" fontId="0" fillId="9" borderId="0" xfId="0" applyFill="1" applyBorder="1"/>
    <xf numFmtId="0" fontId="1" fillId="0" borderId="0" xfId="0" applyFont="1" applyFill="1" applyBorder="1" applyAlignment="1">
      <alignment horizontal="center"/>
    </xf>
    <xf numFmtId="164" fontId="0" fillId="0" borderId="0" xfId="0" applyNumberFormat="1" applyFill="1" applyBorder="1"/>
    <xf numFmtId="0" fontId="1" fillId="0" borderId="0" xfId="0" applyFont="1" applyFill="1" applyBorder="1" applyAlignment="1"/>
    <xf numFmtId="0" fontId="2" fillId="0" borderId="6" xfId="0" quotePrefix="1" applyFont="1" applyFill="1" applyBorder="1" applyAlignment="1"/>
    <xf numFmtId="0" fontId="2" fillId="0" borderId="0" xfId="0" quotePrefix="1" applyFont="1" applyBorder="1" applyAlignment="1">
      <alignment horizontal="center"/>
    </xf>
    <xf numFmtId="0" fontId="2" fillId="0" borderId="6" xfId="0" quotePrefix="1" applyFont="1" applyFill="1" applyBorder="1" applyAlignment="1">
      <alignment horizontal="center"/>
    </xf>
    <xf numFmtId="0" fontId="0" fillId="11" borderId="0" xfId="0" applyFill="1" applyBorder="1"/>
    <xf numFmtId="0" fontId="2" fillId="0" borderId="8" xfId="0" quotePrefix="1" applyFont="1" applyFill="1" applyBorder="1" applyAlignment="1">
      <alignment horizontal="center"/>
    </xf>
    <xf numFmtId="0" fontId="0" fillId="9" borderId="9" xfId="0" applyFill="1" applyBorder="1"/>
    <xf numFmtId="0" fontId="0" fillId="9" borderId="11" xfId="0" applyFill="1" applyBorder="1"/>
    <xf numFmtId="0" fontId="0" fillId="0" borderId="8" xfId="0" applyFill="1" applyBorder="1"/>
    <xf numFmtId="0" fontId="0" fillId="0" borderId="2" xfId="0" applyBorder="1"/>
    <xf numFmtId="0" fontId="3" fillId="2" borderId="2" xfId="0" applyFont="1" applyFill="1" applyBorder="1"/>
    <xf numFmtId="0" fontId="0" fillId="10" borderId="2" xfId="0" applyFill="1" applyBorder="1"/>
    <xf numFmtId="0" fontId="0" fillId="0" borderId="1" xfId="0" applyFill="1" applyBorder="1"/>
    <xf numFmtId="0" fontId="3" fillId="2" borderId="4" xfId="0" applyFont="1" applyFill="1" applyBorder="1"/>
    <xf numFmtId="0" fontId="1" fillId="0" borderId="9" xfId="0" applyFont="1" applyFill="1" applyBorder="1" applyAlignment="1">
      <alignment wrapText="1"/>
    </xf>
    <xf numFmtId="0" fontId="0" fillId="0" borderId="5" xfId="0" applyFill="1" applyBorder="1" applyAlignment="1">
      <alignment vertical="center" wrapText="1"/>
    </xf>
    <xf numFmtId="0" fontId="0" fillId="0" borderId="5" xfId="0" applyBorder="1"/>
    <xf numFmtId="0" fontId="0" fillId="0" borderId="1" xfId="0" applyBorder="1"/>
    <xf numFmtId="0" fontId="2" fillId="0" borderId="2" xfId="0" quotePrefix="1" applyFont="1" applyFill="1" applyBorder="1" applyAlignment="1">
      <alignment horizontal="center"/>
    </xf>
    <xf numFmtId="0" fontId="2" fillId="0" borderId="1" xfId="0" quotePrefix="1" applyFont="1" applyFill="1" applyBorder="1" applyAlignment="1">
      <alignment horizontal="center"/>
    </xf>
    <xf numFmtId="0" fontId="1" fillId="12" borderId="19" xfId="0" applyFont="1" applyFill="1" applyBorder="1"/>
    <xf numFmtId="0" fontId="1" fillId="12" borderId="20" xfId="0" applyFont="1" applyFill="1" applyBorder="1"/>
    <xf numFmtId="0" fontId="1" fillId="12" borderId="27" xfId="0" applyFont="1" applyFill="1" applyBorder="1"/>
    <xf numFmtId="0" fontId="1" fillId="12" borderId="16" xfId="0" applyFont="1" applyFill="1" applyBorder="1"/>
    <xf numFmtId="0" fontId="1" fillId="0" borderId="10" xfId="0" applyFont="1" applyFill="1" applyBorder="1" applyAlignment="1">
      <alignment vertical="center"/>
    </xf>
    <xf numFmtId="0" fontId="1" fillId="0" borderId="9" xfId="0" applyFont="1" applyFill="1" applyBorder="1" applyAlignment="1">
      <alignment vertical="center"/>
    </xf>
    <xf numFmtId="0" fontId="0" fillId="9" borderId="0" xfId="0" applyFont="1" applyFill="1" applyBorder="1"/>
    <xf numFmtId="0" fontId="0" fillId="10" borderId="1" xfId="0" applyFill="1" applyBorder="1"/>
    <xf numFmtId="0" fontId="5" fillId="14" borderId="0" xfId="0" applyFont="1" applyFill="1" applyBorder="1"/>
    <xf numFmtId="0" fontId="5" fillId="11" borderId="0" xfId="0" applyFont="1" applyFill="1" applyBorder="1"/>
    <xf numFmtId="0" fontId="5" fillId="10" borderId="0" xfId="0" applyFont="1" applyFill="1" applyBorder="1"/>
    <xf numFmtId="0" fontId="5" fillId="13" borderId="0" xfId="0" applyFont="1" applyFill="1" applyBorder="1"/>
    <xf numFmtId="0" fontId="0" fillId="0" borderId="0" xfId="0" applyFill="1" applyBorder="1" applyAlignment="1">
      <alignment horizontal="left"/>
    </xf>
    <xf numFmtId="0" fontId="8" fillId="0" borderId="9" xfId="0" quotePrefix="1" applyFont="1" applyFill="1" applyBorder="1" applyAlignment="1"/>
    <xf numFmtId="0" fontId="8" fillId="0" borderId="8" xfId="0" quotePrefix="1" applyFont="1" applyFill="1" applyBorder="1" applyAlignment="1"/>
    <xf numFmtId="0" fontId="8" fillId="0" borderId="5" xfId="0" quotePrefix="1" applyFont="1" applyFill="1" applyBorder="1" applyAlignment="1">
      <alignment horizontal="center"/>
    </xf>
    <xf numFmtId="0" fontId="0" fillId="6" borderId="9" xfId="0" applyFill="1" applyBorder="1"/>
    <xf numFmtId="0" fontId="0" fillId="6" borderId="11" xfId="0" applyFill="1" applyBorder="1"/>
    <xf numFmtId="0" fontId="2" fillId="0" borderId="2" xfId="0" applyFont="1" applyFill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9" fillId="0" borderId="0" xfId="0" applyFont="1" applyFill="1" applyBorder="1" applyAlignment="1"/>
    <xf numFmtId="2" fontId="1" fillId="0" borderId="0" xfId="0" applyNumberFormat="1" applyFont="1" applyFill="1" applyBorder="1" applyAlignment="1">
      <alignment vertical="center"/>
    </xf>
    <xf numFmtId="0" fontId="5" fillId="0" borderId="0" xfId="0" applyFont="1" applyFill="1" applyBorder="1" applyAlignment="1"/>
    <xf numFmtId="0" fontId="5" fillId="0" borderId="0" xfId="0" applyFont="1" applyFill="1" applyBorder="1" applyAlignment="1">
      <alignment wrapText="1"/>
    </xf>
    <xf numFmtId="0" fontId="2" fillId="0" borderId="9" xfId="0" quotePrefix="1" applyFont="1" applyFill="1" applyBorder="1" applyAlignment="1">
      <alignment horizontal="center" vertical="center"/>
    </xf>
    <xf numFmtId="0" fontId="0" fillId="0" borderId="2" xfId="0" quotePrefix="1" applyFill="1" applyBorder="1" applyAlignment="1">
      <alignment horizontal="center"/>
    </xf>
    <xf numFmtId="0" fontId="0" fillId="0" borderId="0" xfId="0" quotePrefix="1" applyFill="1" applyBorder="1" applyAlignment="1">
      <alignment horizontal="center"/>
    </xf>
    <xf numFmtId="0" fontId="3" fillId="2" borderId="9" xfId="0" applyFont="1" applyFill="1" applyBorder="1" applyAlignment="1">
      <alignment horizontal="right"/>
    </xf>
    <xf numFmtId="0" fontId="3" fillId="2" borderId="0" xfId="0" applyFont="1" applyFill="1" applyBorder="1" applyAlignment="1">
      <alignment horizontal="right"/>
    </xf>
    <xf numFmtId="0" fontId="3" fillId="2" borderId="2" xfId="0" applyFont="1" applyFill="1" applyBorder="1" applyAlignment="1">
      <alignment horizontal="right"/>
    </xf>
    <xf numFmtId="0" fontId="13" fillId="0" borderId="0" xfId="1"/>
    <xf numFmtId="0" fontId="1" fillId="2" borderId="0" xfId="0" applyFont="1" applyFill="1" applyBorder="1" applyAlignment="1">
      <alignment horizontal="right"/>
    </xf>
    <xf numFmtId="0" fontId="0" fillId="0" borderId="9" xfId="0" applyFill="1" applyBorder="1" applyAlignment="1">
      <alignment horizontal="right"/>
    </xf>
    <xf numFmtId="0" fontId="0" fillId="0" borderId="2" xfId="0" applyFont="1" applyFill="1" applyBorder="1" applyAlignment="1">
      <alignment horizontal="right"/>
    </xf>
    <xf numFmtId="0" fontId="0" fillId="0" borderId="9" xfId="0" applyFont="1" applyFill="1" applyBorder="1" applyAlignment="1">
      <alignment horizontal="right"/>
    </xf>
    <xf numFmtId="0" fontId="0" fillId="0" borderId="9" xfId="0" quotePrefix="1" applyFont="1" applyFill="1" applyBorder="1" applyAlignment="1">
      <alignment horizontal="center"/>
    </xf>
    <xf numFmtId="0" fontId="0" fillId="0" borderId="0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5" borderId="0" xfId="0" applyFill="1" applyBorder="1" applyAlignment="1">
      <alignment horizontal="center" vertical="center" wrapText="1"/>
    </xf>
    <xf numFmtId="0" fontId="0" fillId="5" borderId="2" xfId="0" applyFill="1" applyBorder="1" applyAlignment="1">
      <alignment horizontal="center" vertical="center" wrapText="1"/>
    </xf>
    <xf numFmtId="0" fontId="0" fillId="5" borderId="0" xfId="0" applyFill="1" applyBorder="1" applyAlignment="1">
      <alignment horizontal="center" vertical="center"/>
    </xf>
    <xf numFmtId="0" fontId="0" fillId="5" borderId="6" xfId="0" applyFill="1" applyBorder="1" applyAlignment="1">
      <alignment horizontal="center" vertical="center"/>
    </xf>
    <xf numFmtId="0" fontId="0" fillId="5" borderId="0" xfId="0" quotePrefix="1" applyFill="1" applyBorder="1" applyAlignment="1">
      <alignment horizontal="center" vertical="center"/>
    </xf>
    <xf numFmtId="0" fontId="0" fillId="5" borderId="2" xfId="0" applyFill="1" applyBorder="1" applyAlignment="1">
      <alignment horizontal="center" vertical="center"/>
    </xf>
    <xf numFmtId="0" fontId="0" fillId="5" borderId="2" xfId="0" quotePrefix="1" applyFill="1" applyBorder="1" applyAlignment="1">
      <alignment horizontal="center" vertical="center"/>
    </xf>
    <xf numFmtId="0" fontId="2" fillId="0" borderId="2" xfId="0" applyFont="1" applyBorder="1" applyAlignment="1">
      <alignment horizontal="center" vertical="center" wrapText="1"/>
    </xf>
    <xf numFmtId="0" fontId="6" fillId="0" borderId="0" xfId="0" applyFont="1" applyFill="1" applyBorder="1" applyAlignment="1">
      <alignment horizontal="right"/>
    </xf>
    <xf numFmtId="0" fontId="1" fillId="2" borderId="9" xfId="0" applyFont="1" applyFill="1" applyBorder="1" applyAlignment="1">
      <alignment horizontal="right"/>
    </xf>
    <xf numFmtId="0" fontId="0" fillId="0" borderId="0" xfId="0" quotePrefix="1" applyFont="1" applyFill="1" applyBorder="1"/>
    <xf numFmtId="0" fontId="3" fillId="2" borderId="0" xfId="0" applyFont="1" applyFill="1" applyBorder="1" applyAlignment="1">
      <alignment horizontal="right" vertical="top"/>
    </xf>
    <xf numFmtId="0" fontId="13" fillId="0" borderId="0" xfId="1" applyFill="1" applyBorder="1"/>
    <xf numFmtId="0" fontId="1" fillId="0" borderId="13" xfId="0" applyFont="1" applyFill="1" applyBorder="1" applyAlignment="1">
      <alignment vertical="center"/>
    </xf>
    <xf numFmtId="0" fontId="1" fillId="0" borderId="14" xfId="0" applyFont="1" applyFill="1" applyBorder="1" applyAlignment="1">
      <alignment vertical="center"/>
    </xf>
    <xf numFmtId="0" fontId="2" fillId="0" borderId="14" xfId="0" applyFont="1" applyBorder="1" applyAlignment="1">
      <alignment horizontal="center"/>
    </xf>
    <xf numFmtId="0" fontId="2" fillId="0" borderId="12" xfId="0" applyFont="1" applyBorder="1" applyAlignment="1">
      <alignment horizontal="center"/>
    </xf>
    <xf numFmtId="0" fontId="13" fillId="0" borderId="2" xfId="1" applyFill="1" applyBorder="1"/>
    <xf numFmtId="0" fontId="2" fillId="0" borderId="3" xfId="0" applyFont="1" applyBorder="1" applyAlignment="1">
      <alignment horizontal="center" vertical="center" wrapText="1"/>
    </xf>
    <xf numFmtId="0" fontId="5" fillId="15" borderId="27" xfId="0" applyFont="1" applyFill="1" applyBorder="1"/>
    <xf numFmtId="0" fontId="5" fillId="15" borderId="15" xfId="0" applyFont="1" applyFill="1" applyBorder="1"/>
    <xf numFmtId="0" fontId="2" fillId="0" borderId="9" xfId="0" quotePrefix="1" applyFont="1" applyFill="1" applyBorder="1" applyAlignment="1">
      <alignment horizontal="center" vertical="center"/>
    </xf>
    <xf numFmtId="0" fontId="2" fillId="0" borderId="9" xfId="0" quotePrefix="1" applyFont="1" applyFill="1" applyBorder="1" applyAlignment="1">
      <alignment horizontal="center"/>
    </xf>
    <xf numFmtId="0" fontId="2" fillId="0" borderId="0" xfId="0" quotePrefix="1" applyFont="1" applyFill="1" applyBorder="1" applyAlignment="1">
      <alignment horizontal="center"/>
    </xf>
    <xf numFmtId="0" fontId="5" fillId="15" borderId="16" xfId="0" applyFont="1" applyFill="1" applyBorder="1" applyAlignment="1">
      <alignment horizontal="center" vertical="center"/>
    </xf>
    <xf numFmtId="0" fontId="5" fillId="15" borderId="21" xfId="0" applyFont="1" applyFill="1" applyBorder="1" applyAlignment="1">
      <alignment horizontal="center" vertical="center"/>
    </xf>
    <xf numFmtId="0" fontId="0" fillId="12" borderId="0" xfId="0" applyFill="1"/>
    <xf numFmtId="0" fontId="0" fillId="12" borderId="0" xfId="0" applyFill="1" applyAlignment="1">
      <alignment horizontal="center"/>
    </xf>
    <xf numFmtId="0" fontId="9" fillId="15" borderId="10" xfId="0" applyFont="1" applyFill="1" applyBorder="1" applyAlignment="1">
      <alignment horizontal="center"/>
    </xf>
    <xf numFmtId="0" fontId="9" fillId="15" borderId="9" xfId="0" applyFont="1" applyFill="1" applyBorder="1" applyAlignment="1">
      <alignment horizontal="center"/>
    </xf>
    <xf numFmtId="0" fontId="9" fillId="15" borderId="8" xfId="0" applyFont="1" applyFill="1" applyBorder="1" applyAlignment="1">
      <alignment horizontal="center"/>
    </xf>
    <xf numFmtId="164" fontId="0" fillId="8" borderId="16" xfId="0" applyNumberFormat="1" applyFill="1" applyBorder="1" applyAlignment="1">
      <alignment horizontal="center"/>
    </xf>
    <xf numFmtId="164" fontId="0" fillId="7" borderId="16" xfId="0" applyNumberFormat="1" applyFill="1" applyBorder="1" applyAlignment="1">
      <alignment horizontal="center"/>
    </xf>
    <xf numFmtId="164" fontId="0" fillId="7" borderId="30" xfId="0" applyNumberFormat="1" applyFill="1" applyBorder="1" applyAlignment="1">
      <alignment horizontal="center"/>
    </xf>
    <xf numFmtId="164" fontId="0" fillId="8" borderId="21" xfId="0" applyNumberFormat="1" applyFill="1" applyBorder="1" applyAlignment="1">
      <alignment horizontal="center"/>
    </xf>
    <xf numFmtId="164" fontId="0" fillId="7" borderId="21" xfId="0" applyNumberFormat="1" applyFill="1" applyBorder="1" applyAlignment="1">
      <alignment horizontal="center"/>
    </xf>
    <xf numFmtId="164" fontId="0" fillId="7" borderId="32" xfId="0" applyNumberFormat="1" applyFill="1" applyBorder="1" applyAlignment="1">
      <alignment horizontal="center"/>
    </xf>
    <xf numFmtId="0" fontId="0" fillId="0" borderId="2" xfId="0" applyFont="1" applyFill="1" applyBorder="1"/>
    <xf numFmtId="0" fontId="2" fillId="0" borderId="9" xfId="0" quotePrefix="1" applyFont="1" applyFill="1" applyBorder="1" applyAlignment="1">
      <alignment horizontal="center" vertical="center"/>
    </xf>
    <xf numFmtId="0" fontId="2" fillId="0" borderId="0" xfId="0" quotePrefix="1" applyFont="1" applyFill="1" applyBorder="1" applyAlignment="1">
      <alignment horizontal="center" vertical="center"/>
    </xf>
    <xf numFmtId="0" fontId="13" fillId="0" borderId="0" xfId="1" quotePrefix="1" applyFill="1" applyBorder="1" applyAlignment="1">
      <alignment horizontal="center"/>
    </xf>
    <xf numFmtId="0" fontId="13" fillId="0" borderId="0" xfId="1" applyFill="1" applyBorder="1" applyAlignment="1">
      <alignment horizontal="center"/>
    </xf>
    <xf numFmtId="0" fontId="1" fillId="2" borderId="9" xfId="0" applyFont="1" applyFill="1" applyBorder="1"/>
    <xf numFmtId="0" fontId="0" fillId="0" borderId="0" xfId="0" applyFont="1" applyFill="1" applyBorder="1"/>
    <xf numFmtId="0" fontId="0" fillId="0" borderId="9" xfId="0" applyFont="1" applyFill="1" applyBorder="1"/>
    <xf numFmtId="0" fontId="0" fillId="3" borderId="6" xfId="0" applyFill="1" applyBorder="1"/>
    <xf numFmtId="0" fontId="2" fillId="3" borderId="0" xfId="0" quotePrefix="1" applyFont="1" applyFill="1" applyBorder="1" applyAlignment="1"/>
    <xf numFmtId="0" fontId="1" fillId="0" borderId="14" xfId="0" applyFont="1" applyBorder="1" applyAlignment="1">
      <alignment horizontal="center" vertical="center" wrapText="1"/>
    </xf>
    <xf numFmtId="0" fontId="13" fillId="0" borderId="0" xfId="1" quotePrefix="1" applyFill="1" applyBorder="1" applyAlignment="1">
      <alignment horizontal="center"/>
    </xf>
    <xf numFmtId="0" fontId="2" fillId="0" borderId="9" xfId="0" quotePrefix="1" applyFont="1" applyFill="1" applyBorder="1" applyAlignment="1">
      <alignment horizontal="center" vertical="center"/>
    </xf>
    <xf numFmtId="0" fontId="0" fillId="5" borderId="6" xfId="0" quotePrefix="1" applyFill="1" applyBorder="1" applyAlignment="1">
      <alignment horizontal="center"/>
    </xf>
    <xf numFmtId="0" fontId="0" fillId="0" borderId="0" xfId="0" applyAlignment="1">
      <alignment horizontal="left"/>
    </xf>
    <xf numFmtId="0" fontId="13" fillId="0" borderId="0" xfId="1" applyFill="1" applyBorder="1" applyAlignment="1">
      <alignment horizontal="right"/>
    </xf>
    <xf numFmtId="0" fontId="13" fillId="0" borderId="2" xfId="1" applyFill="1" applyBorder="1" applyAlignment="1">
      <alignment horizontal="right"/>
    </xf>
    <xf numFmtId="0" fontId="0" fillId="0" borderId="9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0" xfId="0" applyFill="1" applyBorder="1" applyAlignment="1">
      <alignment horizontal="center"/>
    </xf>
    <xf numFmtId="0" fontId="0" fillId="0" borderId="6" xfId="0" applyFill="1" applyBorder="1"/>
    <xf numFmtId="0" fontId="13" fillId="0" borderId="0" xfId="1" quotePrefix="1" applyFill="1" applyBorder="1" applyAlignment="1">
      <alignment horizontal="center"/>
    </xf>
    <xf numFmtId="0" fontId="1" fillId="0" borderId="9" xfId="0" applyFont="1" applyBorder="1" applyAlignment="1">
      <alignment horizontal="center" vertical="center" wrapText="1"/>
    </xf>
    <xf numFmtId="0" fontId="0" fillId="16" borderId="0" xfId="0" applyFill="1" applyBorder="1"/>
    <xf numFmtId="0" fontId="17" fillId="0" borderId="0" xfId="0" applyFont="1" applyAlignment="1">
      <alignment horizontal="left" vertical="center" readingOrder="1"/>
    </xf>
    <xf numFmtId="0" fontId="0" fillId="0" borderId="0" xfId="0" applyAlignment="1"/>
    <xf numFmtId="0" fontId="0" fillId="0" borderId="0" xfId="0" applyFont="1"/>
    <xf numFmtId="0" fontId="1" fillId="0" borderId="13" xfId="0" applyFont="1" applyFill="1" applyBorder="1"/>
    <xf numFmtId="0" fontId="13" fillId="0" borderId="14" xfId="1" applyFill="1" applyBorder="1" applyAlignment="1">
      <alignment horizontal="right"/>
    </xf>
    <xf numFmtId="0" fontId="0" fillId="0" borderId="14" xfId="0" applyFill="1" applyBorder="1" applyAlignment="1">
      <alignment horizontal="right"/>
    </xf>
    <xf numFmtId="0" fontId="0" fillId="5" borderId="14" xfId="0" applyFill="1" applyBorder="1"/>
    <xf numFmtId="0" fontId="0" fillId="0" borderId="14" xfId="0" applyFill="1" applyBorder="1"/>
    <xf numFmtId="0" fontId="0" fillId="0" borderId="14" xfId="0" quotePrefix="1" applyBorder="1" applyAlignment="1">
      <alignment horizontal="center"/>
    </xf>
    <xf numFmtId="0" fontId="0" fillId="0" borderId="12" xfId="0" quotePrefix="1" applyBorder="1" applyAlignment="1">
      <alignment horizontal="center"/>
    </xf>
    <xf numFmtId="0" fontId="0" fillId="5" borderId="33" xfId="0" applyFill="1" applyBorder="1"/>
    <xf numFmtId="0" fontId="5" fillId="16" borderId="0" xfId="0" applyFont="1" applyFill="1" applyBorder="1"/>
    <xf numFmtId="0" fontId="0" fillId="0" borderId="8" xfId="0" applyBorder="1"/>
    <xf numFmtId="0" fontId="17" fillId="0" borderId="7" xfId="0" applyFont="1" applyBorder="1" applyAlignment="1">
      <alignment horizontal="left" vertical="center" readingOrder="1"/>
    </xf>
    <xf numFmtId="0" fontId="17" fillId="0" borderId="0" xfId="0" applyFont="1" applyBorder="1" applyAlignment="1">
      <alignment horizontal="left" vertical="center" readingOrder="1"/>
    </xf>
    <xf numFmtId="0" fontId="0" fillId="0" borderId="0" xfId="0" applyFont="1" applyBorder="1"/>
    <xf numFmtId="0" fontId="0" fillId="0" borderId="7" xfId="0" applyFont="1" applyBorder="1"/>
    <xf numFmtId="0" fontId="5" fillId="0" borderId="7" xfId="0" applyFont="1" applyBorder="1"/>
    <xf numFmtId="0" fontId="18" fillId="0" borderId="7" xfId="0" applyFont="1" applyBorder="1" applyAlignment="1">
      <alignment horizontal="left" vertical="center" readingOrder="1"/>
    </xf>
    <xf numFmtId="0" fontId="19" fillId="0" borderId="7" xfId="0" applyFont="1" applyBorder="1" applyAlignment="1">
      <alignment horizontal="left" vertical="center" readingOrder="1"/>
    </xf>
    <xf numFmtId="0" fontId="17" fillId="0" borderId="4" xfId="0" applyFont="1" applyBorder="1" applyAlignment="1">
      <alignment horizontal="left" vertical="center" readingOrder="1"/>
    </xf>
    <xf numFmtId="0" fontId="0" fillId="0" borderId="2" xfId="0" applyFont="1" applyBorder="1"/>
    <xf numFmtId="0" fontId="20" fillId="0" borderId="7" xfId="0" applyFont="1" applyBorder="1"/>
    <xf numFmtId="0" fontId="20" fillId="0" borderId="0" xfId="0" applyFont="1" applyBorder="1"/>
    <xf numFmtId="0" fontId="0" fillId="0" borderId="0" xfId="0" applyBorder="1" applyAlignment="1">
      <alignment horizontal="left"/>
    </xf>
    <xf numFmtId="0" fontId="0" fillId="0" borderId="7" xfId="0" applyBorder="1"/>
    <xf numFmtId="0" fontId="2" fillId="0" borderId="9" xfId="0" quotePrefix="1" applyFont="1" applyFill="1" applyBorder="1" applyAlignment="1">
      <alignment horizontal="center"/>
    </xf>
    <xf numFmtId="0" fontId="1" fillId="0" borderId="0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1" fillId="2" borderId="9" xfId="0" applyFont="1" applyFill="1" applyBorder="1" applyAlignment="1">
      <alignment horizontal="center" vertical="center"/>
    </xf>
    <xf numFmtId="0" fontId="2" fillId="0" borderId="9" xfId="0" quotePrefix="1" applyFont="1" applyFill="1" applyBorder="1" applyAlignment="1">
      <alignment horizontal="center" vertical="center"/>
    </xf>
    <xf numFmtId="0" fontId="13" fillId="0" borderId="2" xfId="1" applyFill="1" applyBorder="1" applyAlignment="1">
      <alignment horizontal="center"/>
    </xf>
    <xf numFmtId="0" fontId="13" fillId="0" borderId="0" xfId="1" quotePrefix="1" applyFill="1" applyBorder="1" applyAlignment="1">
      <alignment horizontal="center" vertical="center"/>
    </xf>
    <xf numFmtId="0" fontId="13" fillId="0" borderId="2" xfId="1" quotePrefix="1" applyFill="1" applyBorder="1" applyAlignment="1">
      <alignment horizontal="center" vertical="center"/>
    </xf>
    <xf numFmtId="0" fontId="13" fillId="0" borderId="0" xfId="1" quotePrefix="1" applyFill="1" applyBorder="1" applyAlignment="1">
      <alignment horizontal="center"/>
    </xf>
    <xf numFmtId="0" fontId="2" fillId="0" borderId="11" xfId="0" quotePrefix="1" applyFont="1" applyFill="1" applyBorder="1" applyAlignment="1">
      <alignment horizontal="center"/>
    </xf>
    <xf numFmtId="0" fontId="2" fillId="0" borderId="0" xfId="0" quotePrefix="1" applyFont="1" applyFill="1" applyBorder="1" applyAlignment="1">
      <alignment horizontal="center"/>
    </xf>
    <xf numFmtId="0" fontId="2" fillId="0" borderId="11" xfId="0" quotePrefix="1" applyFont="1" applyFill="1" applyBorder="1" applyAlignment="1">
      <alignment horizontal="center" vertical="center"/>
    </xf>
    <xf numFmtId="0" fontId="1" fillId="0" borderId="13" xfId="0" applyFont="1" applyBorder="1" applyAlignment="1">
      <alignment horizontal="left"/>
    </xf>
    <xf numFmtId="0" fontId="1" fillId="0" borderId="14" xfId="0" applyFont="1" applyBorder="1" applyAlignment="1">
      <alignment horizontal="left"/>
    </xf>
    <xf numFmtId="0" fontId="1" fillId="0" borderId="12" xfId="0" applyFont="1" applyBorder="1" applyAlignment="1">
      <alignment horizontal="left"/>
    </xf>
    <xf numFmtId="0" fontId="1" fillId="0" borderId="9" xfId="0" applyFont="1" applyBorder="1" applyAlignment="1">
      <alignment horizontal="center" vertical="center"/>
    </xf>
    <xf numFmtId="0" fontId="1" fillId="0" borderId="10" xfId="0" applyFont="1" applyBorder="1" applyAlignment="1">
      <alignment horizontal="center" vertical="center"/>
    </xf>
    <xf numFmtId="0" fontId="1" fillId="0" borderId="7" xfId="0" applyFont="1" applyBorder="1" applyAlignment="1">
      <alignment horizontal="center" vertical="center"/>
    </xf>
    <xf numFmtId="0" fontId="1" fillId="0" borderId="4" xfId="0" applyFont="1" applyBorder="1" applyAlignment="1">
      <alignment horizontal="center" vertical="center"/>
    </xf>
    <xf numFmtId="0" fontId="2" fillId="0" borderId="0" xfId="0" quotePrefix="1" applyFont="1" applyFill="1" applyBorder="1" applyAlignment="1">
      <alignment horizontal="center" vertical="center"/>
    </xf>
    <xf numFmtId="0" fontId="13" fillId="0" borderId="2" xfId="1" quotePrefix="1" applyFill="1" applyBorder="1" applyAlignment="1">
      <alignment horizontal="center"/>
    </xf>
    <xf numFmtId="0" fontId="1" fillId="0" borderId="9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1" fillId="0" borderId="0" xfId="0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 wrapText="1"/>
    </xf>
    <xf numFmtId="0" fontId="1" fillId="0" borderId="9" xfId="0" applyFont="1" applyFill="1" applyBorder="1" applyAlignment="1">
      <alignment horizontal="center" vertical="center" wrapText="1"/>
    </xf>
    <xf numFmtId="0" fontId="13" fillId="0" borderId="0" xfId="1" applyFill="1" applyBorder="1" applyAlignment="1">
      <alignment horizontal="center"/>
    </xf>
    <xf numFmtId="0" fontId="1" fillId="0" borderId="13" xfId="0" applyFont="1" applyBorder="1" applyAlignment="1">
      <alignment horizontal="center"/>
    </xf>
    <xf numFmtId="0" fontId="1" fillId="0" borderId="14" xfId="0" applyFont="1" applyBorder="1" applyAlignment="1">
      <alignment horizontal="center"/>
    </xf>
    <xf numFmtId="0" fontId="1" fillId="0" borderId="12" xfId="0" applyFont="1" applyBorder="1" applyAlignment="1">
      <alignment horizontal="center"/>
    </xf>
    <xf numFmtId="0" fontId="5" fillId="15" borderId="24" xfId="0" applyFont="1" applyFill="1" applyBorder="1" applyAlignment="1">
      <alignment horizontal="center" vertical="center" wrapText="1"/>
    </xf>
    <xf numFmtId="0" fontId="5" fillId="15" borderId="17" xfId="0" applyFont="1" applyFill="1" applyBorder="1" applyAlignment="1">
      <alignment horizontal="center" vertical="center" wrapText="1"/>
    </xf>
    <xf numFmtId="2" fontId="1" fillId="12" borderId="18" xfId="0" applyNumberFormat="1" applyFont="1" applyFill="1" applyBorder="1" applyAlignment="1">
      <alignment horizontal="center" vertical="center"/>
    </xf>
    <xf numFmtId="2" fontId="1" fillId="12" borderId="25" xfId="0" applyNumberFormat="1" applyFont="1" applyFill="1" applyBorder="1" applyAlignment="1">
      <alignment horizontal="center" vertical="center"/>
    </xf>
    <xf numFmtId="0" fontId="5" fillId="15" borderId="29" xfId="0" applyFont="1" applyFill="1" applyBorder="1" applyAlignment="1">
      <alignment horizontal="left"/>
    </xf>
    <xf numFmtId="0" fontId="5" fillId="15" borderId="31" xfId="0" applyFont="1" applyFill="1" applyBorder="1" applyAlignment="1">
      <alignment horizontal="left"/>
    </xf>
    <xf numFmtId="2" fontId="1" fillId="12" borderId="28" xfId="0" applyNumberFormat="1" applyFont="1" applyFill="1" applyBorder="1" applyAlignment="1">
      <alignment horizontal="center" vertical="center"/>
    </xf>
    <xf numFmtId="0" fontId="9" fillId="15" borderId="13" xfId="0" applyFont="1" applyFill="1" applyBorder="1" applyAlignment="1">
      <alignment horizontal="center"/>
    </xf>
    <xf numFmtId="0" fontId="9" fillId="15" borderId="14" xfId="0" applyFont="1" applyFill="1" applyBorder="1" applyAlignment="1">
      <alignment horizontal="center"/>
    </xf>
    <xf numFmtId="0" fontId="9" fillId="15" borderId="12" xfId="0" applyFont="1" applyFill="1" applyBorder="1" applyAlignment="1">
      <alignment horizontal="center"/>
    </xf>
    <xf numFmtId="0" fontId="1" fillId="12" borderId="22" xfId="0" applyFont="1" applyFill="1" applyBorder="1" applyAlignment="1">
      <alignment horizontal="center"/>
    </xf>
    <xf numFmtId="0" fontId="1" fillId="12" borderId="23" xfId="0" applyFont="1" applyFill="1" applyBorder="1" applyAlignment="1">
      <alignment horizontal="center"/>
    </xf>
    <xf numFmtId="0" fontId="1" fillId="12" borderId="26" xfId="0" applyFont="1" applyFill="1" applyBorder="1" applyAlignment="1">
      <alignment horizontal="center"/>
    </xf>
    <xf numFmtId="0" fontId="13" fillId="0" borderId="9" xfId="1" quotePrefix="1" applyFill="1" applyBorder="1" applyAlignment="1">
      <alignment horizontal="center"/>
    </xf>
    <xf numFmtId="0" fontId="0" fillId="0" borderId="9" xfId="0" applyFill="1" applyBorder="1" applyAlignment="1">
      <alignment horizontal="center" vertical="center" wrapText="1"/>
    </xf>
    <xf numFmtId="0" fontId="0" fillId="0" borderId="0" xfId="0" applyFill="1" applyBorder="1" applyAlignment="1">
      <alignment horizontal="center" vertical="center" wrapText="1"/>
    </xf>
    <xf numFmtId="0" fontId="0" fillId="0" borderId="2" xfId="0" applyFill="1" applyBorder="1" applyAlignment="1">
      <alignment horizontal="center" vertical="center" wrapText="1"/>
    </xf>
    <xf numFmtId="0" fontId="1" fillId="0" borderId="10" xfId="0" applyFont="1" applyFill="1" applyBorder="1" applyAlignment="1">
      <alignment horizontal="left" vertical="center"/>
    </xf>
    <xf numFmtId="0" fontId="1" fillId="0" borderId="9" xfId="0" applyFont="1" applyFill="1" applyBorder="1" applyAlignment="1">
      <alignment horizontal="left" vertical="center"/>
    </xf>
    <xf numFmtId="0" fontId="1" fillId="0" borderId="7" xfId="0" applyFont="1" applyFill="1" applyBorder="1" applyAlignment="1">
      <alignment horizontal="left" vertical="center"/>
    </xf>
    <xf numFmtId="0" fontId="1" fillId="0" borderId="0" xfId="0" applyFont="1" applyFill="1" applyBorder="1" applyAlignment="1">
      <alignment horizontal="left" vertical="center"/>
    </xf>
    <xf numFmtId="0" fontId="1" fillId="0" borderId="4" xfId="0" applyFont="1" applyFill="1" applyBorder="1" applyAlignment="1">
      <alignment horizontal="left" vertical="center"/>
    </xf>
    <xf numFmtId="0" fontId="1" fillId="0" borderId="2" xfId="0" applyFont="1" applyFill="1" applyBorder="1" applyAlignment="1">
      <alignment horizontal="left" vertical="center"/>
    </xf>
    <xf numFmtId="0" fontId="13" fillId="0" borderId="9" xfId="1" applyFill="1" applyBorder="1" applyAlignment="1">
      <alignment horizontal="center"/>
    </xf>
    <xf numFmtId="0" fontId="1" fillId="2" borderId="0" xfId="0" quotePrefix="1" applyFont="1" applyFill="1" applyBorder="1" applyAlignment="1">
      <alignment horizontal="center"/>
    </xf>
    <xf numFmtId="0" fontId="1" fillId="2" borderId="0" xfId="0" applyFont="1" applyFill="1" applyBorder="1" applyAlignment="1">
      <alignment horizontal="center"/>
    </xf>
    <xf numFmtId="0" fontId="1" fillId="2" borderId="2" xfId="0" quotePrefix="1" applyFont="1" applyFill="1" applyBorder="1" applyAlignment="1">
      <alignment horizontal="center"/>
    </xf>
    <xf numFmtId="0" fontId="1" fillId="2" borderId="2" xfId="0" applyFont="1" applyFill="1" applyBorder="1" applyAlignment="1">
      <alignment horizontal="center"/>
    </xf>
    <xf numFmtId="0" fontId="1" fillId="2" borderId="0" xfId="0" applyFont="1" applyFill="1" applyBorder="1" applyAlignment="1">
      <alignment horizontal="center" vertical="center"/>
    </xf>
    <xf numFmtId="0" fontId="10" fillId="0" borderId="13" xfId="0" applyFont="1" applyFill="1" applyBorder="1" applyAlignment="1">
      <alignment horizontal="center" vertical="center"/>
    </xf>
    <xf numFmtId="0" fontId="10" fillId="0" borderId="14" xfId="0" applyFont="1" applyFill="1" applyBorder="1" applyAlignment="1">
      <alignment horizontal="center" vertical="center"/>
    </xf>
    <xf numFmtId="0" fontId="10" fillId="0" borderId="12" xfId="0" applyFont="1" applyFill="1" applyBorder="1" applyAlignment="1">
      <alignment horizontal="center" vertical="center"/>
    </xf>
    <xf numFmtId="0" fontId="1" fillId="0" borderId="14" xfId="0" applyFont="1" applyFill="1" applyBorder="1" applyAlignment="1">
      <alignment horizontal="center" vertical="center"/>
    </xf>
    <xf numFmtId="0" fontId="3" fillId="2" borderId="9" xfId="0" quotePrefix="1" applyFont="1" applyFill="1" applyBorder="1" applyAlignment="1">
      <alignment horizontal="center"/>
    </xf>
    <xf numFmtId="0" fontId="3" fillId="2" borderId="9" xfId="0" applyFont="1" applyFill="1" applyBorder="1" applyAlignment="1">
      <alignment horizontal="center"/>
    </xf>
    <xf numFmtId="0" fontId="1" fillId="2" borderId="9" xfId="0" quotePrefix="1" applyFont="1" applyFill="1" applyBorder="1" applyAlignment="1">
      <alignment horizontal="center"/>
    </xf>
    <xf numFmtId="0" fontId="1" fillId="2" borderId="9" xfId="0" applyFont="1" applyFill="1" applyBorder="1" applyAlignment="1">
      <alignment horizontal="center"/>
    </xf>
    <xf numFmtId="0" fontId="1" fillId="0" borderId="9" xfId="0" applyFont="1" applyFill="1" applyBorder="1" applyAlignment="1">
      <alignment horizontal="center" vertical="center"/>
    </xf>
    <xf numFmtId="0" fontId="13" fillId="0" borderId="14" xfId="1" quotePrefix="1" applyFill="1" applyBorder="1" applyAlignment="1">
      <alignment horizontal="center"/>
    </xf>
    <xf numFmtId="0" fontId="21" fillId="0" borderId="13" xfId="0" applyFont="1" applyBorder="1" applyAlignment="1">
      <alignment horizontal="center"/>
    </xf>
    <xf numFmtId="0" fontId="21" fillId="0" borderId="14" xfId="0" applyFont="1" applyBorder="1" applyAlignment="1">
      <alignment horizontal="center"/>
    </xf>
    <xf numFmtId="0" fontId="21" fillId="0" borderId="12" xfId="0" applyFont="1" applyBorder="1" applyAlignment="1">
      <alignment horizontal="center"/>
    </xf>
    <xf numFmtId="0" fontId="5" fillId="0" borderId="7" xfId="0" applyFont="1" applyBorder="1" applyAlignment="1">
      <alignment horizontal="left"/>
    </xf>
    <xf numFmtId="0" fontId="5" fillId="0" borderId="0" xfId="0" applyFont="1" applyBorder="1" applyAlignment="1">
      <alignment horizontal="left"/>
    </xf>
    <xf numFmtId="0" fontId="13" fillId="0" borderId="2" xfId="1" quotePrefix="1" applyFill="1" applyBorder="1" applyAlignment="1">
      <alignment horizontal="left"/>
    </xf>
  </cellXfs>
  <cellStyles count="2">
    <cellStyle name="Hyperlink" xfId="1" builtinId="8"/>
    <cellStyle name="Normal" xfId="0" builtinId="0"/>
  </cellStyles>
  <dxfs count="72">
    <dxf>
      <font>
        <color theme="4" tint="0.59996337778862885"/>
      </font>
      <fill>
        <patternFill>
          <bgColor theme="4" tint="0.59996337778862885"/>
        </patternFill>
      </fill>
    </dxf>
    <dxf>
      <font>
        <color theme="5" tint="0.39994506668294322"/>
      </font>
      <fill>
        <patternFill>
          <bgColor theme="5" tint="0.39994506668294322"/>
        </patternFill>
      </fill>
    </dxf>
    <dxf>
      <font>
        <color theme="4" tint="0.59996337778862885"/>
      </font>
      <fill>
        <patternFill>
          <bgColor theme="4" tint="0.59996337778862885"/>
        </patternFill>
      </fill>
    </dxf>
    <dxf>
      <font>
        <color theme="5" tint="0.39994506668294322"/>
      </font>
      <fill>
        <patternFill>
          <bgColor theme="5" tint="0.39994506668294322"/>
        </patternFill>
      </fill>
    </dxf>
    <dxf>
      <font>
        <color theme="4" tint="0.59996337778862885"/>
      </font>
      <fill>
        <patternFill>
          <bgColor theme="4" tint="0.59996337778862885"/>
        </patternFill>
      </fill>
    </dxf>
    <dxf>
      <font>
        <color theme="5" tint="0.39994506668294322"/>
      </font>
      <fill>
        <patternFill>
          <bgColor theme="5" tint="0.39994506668294322"/>
        </patternFill>
      </fill>
    </dxf>
    <dxf>
      <font>
        <color theme="4" tint="0.59996337778862885"/>
      </font>
      <fill>
        <patternFill>
          <bgColor theme="4" tint="0.59996337778862885"/>
        </patternFill>
      </fill>
    </dxf>
    <dxf>
      <font>
        <color theme="5" tint="0.39994506668294322"/>
      </font>
      <fill>
        <patternFill>
          <bgColor theme="5" tint="0.39994506668294322"/>
        </patternFill>
      </fill>
    </dxf>
    <dxf>
      <font>
        <color theme="4" tint="0.59996337778862885"/>
      </font>
      <fill>
        <patternFill>
          <bgColor theme="4" tint="0.59996337778862885"/>
        </patternFill>
      </fill>
    </dxf>
    <dxf>
      <font>
        <color theme="5" tint="0.39994506668294322"/>
      </font>
      <fill>
        <patternFill>
          <bgColor theme="5" tint="0.39994506668294322"/>
        </patternFill>
      </fill>
    </dxf>
    <dxf>
      <font>
        <color theme="4" tint="0.59996337778862885"/>
      </font>
      <fill>
        <patternFill>
          <bgColor theme="4" tint="0.59996337778862885"/>
        </patternFill>
      </fill>
    </dxf>
    <dxf>
      <font>
        <color theme="5" tint="0.39994506668294322"/>
      </font>
      <fill>
        <patternFill>
          <bgColor theme="5" tint="0.39994506668294322"/>
        </patternFill>
      </fill>
    </dxf>
    <dxf>
      <font>
        <color theme="4" tint="0.59996337778862885"/>
      </font>
      <fill>
        <patternFill>
          <bgColor theme="4" tint="0.59996337778862885"/>
        </patternFill>
      </fill>
    </dxf>
    <dxf>
      <font>
        <color theme="5" tint="0.39994506668294322"/>
      </font>
      <fill>
        <patternFill>
          <bgColor theme="5" tint="0.39994506668294322"/>
        </patternFill>
      </fill>
    </dxf>
    <dxf>
      <font>
        <color theme="4" tint="0.59996337778862885"/>
      </font>
      <fill>
        <patternFill>
          <bgColor theme="4" tint="0.59996337778862885"/>
        </patternFill>
      </fill>
    </dxf>
    <dxf>
      <font>
        <color theme="5" tint="0.39994506668294322"/>
      </font>
      <fill>
        <patternFill>
          <bgColor theme="5" tint="0.39994506668294322"/>
        </patternFill>
      </fill>
    </dxf>
    <dxf>
      <font>
        <color theme="4" tint="0.59996337778862885"/>
      </font>
      <fill>
        <patternFill>
          <bgColor theme="4" tint="0.59996337778862885"/>
        </patternFill>
      </fill>
    </dxf>
    <dxf>
      <font>
        <color theme="5" tint="0.39994506668294322"/>
      </font>
      <fill>
        <patternFill>
          <bgColor theme="5" tint="0.39994506668294322"/>
        </patternFill>
      </fill>
    </dxf>
    <dxf>
      <font>
        <color theme="4" tint="0.59996337778862885"/>
      </font>
      <fill>
        <patternFill>
          <bgColor theme="4" tint="0.59996337778862885"/>
        </patternFill>
      </fill>
    </dxf>
    <dxf>
      <font>
        <color theme="5" tint="0.39994506668294322"/>
      </font>
      <fill>
        <patternFill>
          <bgColor theme="5" tint="0.39994506668294322"/>
        </patternFill>
      </fill>
    </dxf>
    <dxf>
      <font>
        <color theme="4" tint="0.59996337778862885"/>
      </font>
      <fill>
        <patternFill>
          <bgColor theme="4" tint="0.59996337778862885"/>
        </patternFill>
      </fill>
    </dxf>
    <dxf>
      <font>
        <color theme="5" tint="0.39994506668294322"/>
      </font>
      <fill>
        <patternFill>
          <bgColor theme="5" tint="0.39994506668294322"/>
        </patternFill>
      </fill>
    </dxf>
    <dxf>
      <font>
        <color theme="4" tint="0.59996337778862885"/>
      </font>
      <fill>
        <patternFill>
          <bgColor theme="4" tint="0.59996337778862885"/>
        </patternFill>
      </fill>
    </dxf>
    <dxf>
      <font>
        <color theme="5" tint="0.39994506668294322"/>
      </font>
      <fill>
        <patternFill>
          <bgColor theme="5" tint="0.39994506668294322"/>
        </patternFill>
      </fill>
    </dxf>
    <dxf>
      <font>
        <color theme="4" tint="0.59996337778862885"/>
      </font>
      <fill>
        <patternFill>
          <bgColor theme="4" tint="0.59996337778862885"/>
        </patternFill>
      </fill>
    </dxf>
    <dxf>
      <font>
        <color theme="5" tint="0.39994506668294322"/>
      </font>
      <fill>
        <patternFill>
          <bgColor theme="5" tint="0.39994506668294322"/>
        </patternFill>
      </fill>
    </dxf>
    <dxf>
      <font>
        <color theme="4" tint="0.59996337778862885"/>
      </font>
      <fill>
        <patternFill>
          <bgColor theme="4" tint="0.59996337778862885"/>
        </patternFill>
      </fill>
    </dxf>
    <dxf>
      <font>
        <color theme="5" tint="0.39994506668294322"/>
      </font>
      <fill>
        <patternFill>
          <bgColor theme="5" tint="0.39994506668294322"/>
        </patternFill>
      </fill>
    </dxf>
    <dxf>
      <font>
        <color theme="4" tint="0.59996337778862885"/>
      </font>
      <fill>
        <patternFill>
          <bgColor theme="4" tint="0.59996337778862885"/>
        </patternFill>
      </fill>
    </dxf>
    <dxf>
      <font>
        <color theme="5" tint="0.39994506668294322"/>
      </font>
      <fill>
        <patternFill>
          <bgColor theme="5" tint="0.39994506668294322"/>
        </patternFill>
      </fill>
    </dxf>
    <dxf>
      <font>
        <color theme="4" tint="0.59996337778862885"/>
      </font>
      <fill>
        <patternFill>
          <bgColor theme="4" tint="0.59996337778862885"/>
        </patternFill>
      </fill>
    </dxf>
    <dxf>
      <font>
        <color theme="5" tint="0.39994506668294322"/>
      </font>
      <fill>
        <patternFill>
          <bgColor theme="5" tint="0.39994506668294322"/>
        </patternFill>
      </fill>
    </dxf>
    <dxf>
      <font>
        <color theme="4" tint="0.59996337778862885"/>
      </font>
      <fill>
        <patternFill>
          <bgColor theme="4" tint="0.59996337778862885"/>
        </patternFill>
      </fill>
    </dxf>
    <dxf>
      <font>
        <color theme="5" tint="0.39994506668294322"/>
      </font>
      <fill>
        <patternFill>
          <bgColor theme="5" tint="0.39994506668294322"/>
        </patternFill>
      </fill>
    </dxf>
    <dxf>
      <font>
        <color theme="4" tint="0.59996337778862885"/>
      </font>
      <fill>
        <patternFill>
          <bgColor theme="4" tint="0.59996337778862885"/>
        </patternFill>
      </fill>
    </dxf>
    <dxf>
      <font>
        <color theme="5" tint="0.39994506668294322"/>
      </font>
      <fill>
        <patternFill>
          <bgColor theme="5" tint="0.39994506668294322"/>
        </patternFill>
      </fill>
    </dxf>
    <dxf>
      <font>
        <color theme="4" tint="0.59996337778862885"/>
      </font>
      <fill>
        <patternFill>
          <bgColor theme="4" tint="0.59996337778862885"/>
        </patternFill>
      </fill>
    </dxf>
    <dxf>
      <font>
        <color theme="5" tint="0.39994506668294322"/>
      </font>
      <fill>
        <patternFill>
          <bgColor theme="5" tint="0.39994506668294322"/>
        </patternFill>
      </fill>
    </dxf>
    <dxf>
      <font>
        <color theme="4" tint="0.59996337778862885"/>
      </font>
      <fill>
        <patternFill>
          <bgColor theme="4" tint="0.59996337778862885"/>
        </patternFill>
      </fill>
    </dxf>
    <dxf>
      <font>
        <color theme="5" tint="0.39994506668294322"/>
      </font>
      <fill>
        <patternFill>
          <bgColor theme="5" tint="0.39994506668294322"/>
        </patternFill>
      </fill>
    </dxf>
    <dxf>
      <font>
        <color theme="4" tint="0.59996337778862885"/>
      </font>
      <fill>
        <patternFill>
          <bgColor theme="4" tint="0.59996337778862885"/>
        </patternFill>
      </fill>
    </dxf>
    <dxf>
      <font>
        <color theme="5" tint="0.39994506668294322"/>
      </font>
      <fill>
        <patternFill>
          <bgColor theme="5" tint="0.39994506668294322"/>
        </patternFill>
      </fill>
    </dxf>
    <dxf>
      <font>
        <color theme="4" tint="0.59996337778862885"/>
      </font>
      <fill>
        <patternFill>
          <bgColor theme="4" tint="0.59996337778862885"/>
        </patternFill>
      </fill>
    </dxf>
    <dxf>
      <font>
        <color theme="5" tint="0.39994506668294322"/>
      </font>
      <fill>
        <patternFill>
          <bgColor theme="5" tint="0.39994506668294322"/>
        </patternFill>
      </fill>
    </dxf>
    <dxf>
      <font>
        <color theme="4" tint="0.59996337778862885"/>
      </font>
      <fill>
        <patternFill>
          <bgColor theme="4" tint="0.59996337778862885"/>
        </patternFill>
      </fill>
    </dxf>
    <dxf>
      <font>
        <color theme="5" tint="0.39994506668294322"/>
      </font>
      <fill>
        <patternFill>
          <bgColor theme="5" tint="0.39994506668294322"/>
        </patternFill>
      </fill>
    </dxf>
    <dxf>
      <font>
        <color theme="4" tint="0.59996337778862885"/>
      </font>
      <fill>
        <patternFill>
          <bgColor theme="4" tint="0.59996337778862885"/>
        </patternFill>
      </fill>
    </dxf>
    <dxf>
      <font>
        <color theme="5" tint="0.39994506668294322"/>
      </font>
      <fill>
        <patternFill>
          <bgColor theme="5" tint="0.39994506668294322"/>
        </patternFill>
      </fill>
    </dxf>
    <dxf>
      <font>
        <color theme="4" tint="0.59996337778862885"/>
      </font>
      <fill>
        <patternFill>
          <bgColor theme="4" tint="0.59996337778862885"/>
        </patternFill>
      </fill>
    </dxf>
    <dxf>
      <font>
        <color theme="5" tint="0.39994506668294322"/>
      </font>
      <fill>
        <patternFill>
          <bgColor theme="5" tint="0.39994506668294322"/>
        </patternFill>
      </fill>
    </dxf>
    <dxf>
      <font>
        <color theme="4" tint="0.59996337778862885"/>
      </font>
      <fill>
        <patternFill>
          <bgColor theme="4" tint="0.59996337778862885"/>
        </patternFill>
      </fill>
    </dxf>
    <dxf>
      <font>
        <color theme="5" tint="0.39994506668294322"/>
      </font>
      <fill>
        <patternFill>
          <bgColor theme="5" tint="0.39994506668294322"/>
        </patternFill>
      </fill>
    </dxf>
    <dxf>
      <font>
        <color theme="4" tint="0.59996337778862885"/>
      </font>
      <fill>
        <patternFill>
          <bgColor theme="4" tint="0.59996337778862885"/>
        </patternFill>
      </fill>
    </dxf>
    <dxf>
      <font>
        <color theme="5" tint="0.39994506668294322"/>
      </font>
      <fill>
        <patternFill>
          <bgColor theme="5" tint="0.39994506668294322"/>
        </patternFill>
      </fill>
    </dxf>
    <dxf>
      <font>
        <color theme="4" tint="0.59996337778862885"/>
      </font>
      <fill>
        <patternFill>
          <bgColor theme="4" tint="0.59996337778862885"/>
        </patternFill>
      </fill>
    </dxf>
    <dxf>
      <font>
        <color theme="5" tint="0.39994506668294322"/>
      </font>
      <fill>
        <patternFill>
          <bgColor theme="5" tint="0.39994506668294322"/>
        </patternFill>
      </fill>
    </dxf>
    <dxf>
      <font>
        <color theme="4" tint="0.59996337778862885"/>
      </font>
      <fill>
        <patternFill>
          <bgColor theme="4" tint="0.59996337778862885"/>
        </patternFill>
      </fill>
    </dxf>
    <dxf>
      <font>
        <color theme="5" tint="0.39994506668294322"/>
      </font>
      <fill>
        <patternFill>
          <bgColor theme="5" tint="0.39994506668294322"/>
        </patternFill>
      </fill>
    </dxf>
    <dxf>
      <font>
        <color theme="4" tint="0.59996337778862885"/>
      </font>
      <fill>
        <patternFill>
          <bgColor theme="4" tint="0.59996337778862885"/>
        </patternFill>
      </fill>
    </dxf>
    <dxf>
      <font>
        <color theme="5" tint="0.39994506668294322"/>
      </font>
      <fill>
        <patternFill>
          <bgColor theme="5" tint="0.39994506668294322"/>
        </patternFill>
      </fill>
    </dxf>
    <dxf>
      <font>
        <color theme="4" tint="0.59996337778862885"/>
      </font>
      <fill>
        <patternFill>
          <bgColor theme="4" tint="0.59996337778862885"/>
        </patternFill>
      </fill>
    </dxf>
    <dxf>
      <font>
        <color theme="5" tint="0.39994506668294322"/>
      </font>
      <fill>
        <patternFill>
          <bgColor theme="5" tint="0.39994506668294322"/>
        </patternFill>
      </fill>
    </dxf>
    <dxf>
      <font>
        <color theme="4" tint="0.59996337778862885"/>
      </font>
      <fill>
        <patternFill>
          <bgColor theme="4" tint="0.59996337778862885"/>
        </patternFill>
      </fill>
    </dxf>
    <dxf>
      <font>
        <color theme="5" tint="0.39994506668294322"/>
      </font>
      <fill>
        <patternFill>
          <bgColor theme="5" tint="0.39994506668294322"/>
        </patternFill>
      </fill>
    </dxf>
    <dxf>
      <font>
        <color theme="4" tint="0.59996337778862885"/>
      </font>
      <fill>
        <patternFill>
          <bgColor theme="4" tint="0.59996337778862885"/>
        </patternFill>
      </fill>
    </dxf>
    <dxf>
      <font>
        <color theme="5" tint="0.39994506668294322"/>
      </font>
      <fill>
        <patternFill>
          <bgColor theme="5" tint="0.39994506668294322"/>
        </patternFill>
      </fill>
    </dxf>
    <dxf>
      <font>
        <color theme="4" tint="0.59996337778862885"/>
      </font>
      <fill>
        <patternFill>
          <bgColor theme="4" tint="0.59996337778862885"/>
        </patternFill>
      </fill>
    </dxf>
    <dxf>
      <font>
        <color theme="5" tint="0.39994506668294322"/>
      </font>
      <fill>
        <patternFill>
          <bgColor theme="5" tint="0.39994506668294322"/>
        </patternFill>
      </fill>
    </dxf>
    <dxf>
      <font>
        <color theme="4" tint="0.59996337778862885"/>
      </font>
      <fill>
        <patternFill>
          <bgColor theme="4" tint="0.59996337778862885"/>
        </patternFill>
      </fill>
    </dxf>
    <dxf>
      <font>
        <color theme="5" tint="0.39994506668294322"/>
      </font>
      <fill>
        <patternFill>
          <bgColor theme="5" tint="0.39994506668294322"/>
        </patternFill>
      </fill>
    </dxf>
    <dxf>
      <font>
        <color theme="4" tint="0.59996337778862885"/>
      </font>
      <fill>
        <patternFill>
          <bgColor theme="4" tint="0.59996337778862885"/>
        </patternFill>
      </fill>
    </dxf>
    <dxf>
      <font>
        <color theme="5" tint="0.39994506668294322"/>
      </font>
      <fill>
        <patternFill>
          <bgColor theme="5" tint="0.39994506668294322"/>
        </patternFill>
      </fill>
    </dxf>
  </dxfs>
  <tableStyles count="0" defaultTableStyle="TableStyleMedium2" defaultPivotStyle="PivotStyleLight16"/>
  <colors>
    <mruColors>
      <color rgb="FFA5BF99"/>
      <color rgb="FFF3659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ustomXml" Target="../ink/ink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34.png"/><Relationship Id="rId1" Type="http://schemas.openxmlformats.org/officeDocument/2006/relationships/image" Target="../media/image33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png"/><Relationship Id="rId1" Type="http://schemas.openxmlformats.org/officeDocument/2006/relationships/image" Target="../media/image9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png"/><Relationship Id="rId2" Type="http://schemas.openxmlformats.org/officeDocument/2006/relationships/image" Target="../media/image15.png"/><Relationship Id="rId1" Type="http://schemas.openxmlformats.org/officeDocument/2006/relationships/image" Target="../media/image14.png"/><Relationship Id="rId5" Type="http://schemas.openxmlformats.org/officeDocument/2006/relationships/image" Target="../media/image18.png"/><Relationship Id="rId4" Type="http://schemas.openxmlformats.org/officeDocument/2006/relationships/image" Target="../media/image17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customXml" Target="../ink/ink5.xml"/><Relationship Id="rId13" Type="http://schemas.openxmlformats.org/officeDocument/2006/relationships/image" Target="../media/image26.png"/><Relationship Id="rId18" Type="http://schemas.openxmlformats.org/officeDocument/2006/relationships/customXml" Target="../ink/ink10.xml"/><Relationship Id="rId26" Type="http://schemas.openxmlformats.org/officeDocument/2006/relationships/image" Target="../media/image20.png"/><Relationship Id="rId3" Type="http://schemas.openxmlformats.org/officeDocument/2006/relationships/image" Target="../media/image21.png"/><Relationship Id="rId21" Type="http://schemas.openxmlformats.org/officeDocument/2006/relationships/image" Target="../media/image30.png"/><Relationship Id="rId7" Type="http://schemas.openxmlformats.org/officeDocument/2006/relationships/image" Target="../media/image23.png"/><Relationship Id="rId12" Type="http://schemas.openxmlformats.org/officeDocument/2006/relationships/customXml" Target="../ink/ink7.xml"/><Relationship Id="rId17" Type="http://schemas.openxmlformats.org/officeDocument/2006/relationships/image" Target="../media/image28.png"/><Relationship Id="rId25" Type="http://schemas.openxmlformats.org/officeDocument/2006/relationships/image" Target="../media/image32.png"/><Relationship Id="rId2" Type="http://schemas.openxmlformats.org/officeDocument/2006/relationships/customXml" Target="../ink/ink2.xml"/><Relationship Id="rId16" Type="http://schemas.openxmlformats.org/officeDocument/2006/relationships/customXml" Target="../ink/ink9.xml"/><Relationship Id="rId20" Type="http://schemas.openxmlformats.org/officeDocument/2006/relationships/customXml" Target="../ink/ink11.xml"/><Relationship Id="rId1" Type="http://schemas.openxmlformats.org/officeDocument/2006/relationships/image" Target="../media/image19.png"/><Relationship Id="rId6" Type="http://schemas.openxmlformats.org/officeDocument/2006/relationships/customXml" Target="../ink/ink4.xml"/><Relationship Id="rId11" Type="http://schemas.openxmlformats.org/officeDocument/2006/relationships/image" Target="../media/image25.png"/><Relationship Id="rId24" Type="http://schemas.openxmlformats.org/officeDocument/2006/relationships/customXml" Target="../ink/ink13.xml"/><Relationship Id="rId5" Type="http://schemas.openxmlformats.org/officeDocument/2006/relationships/image" Target="../media/image22.png"/><Relationship Id="rId15" Type="http://schemas.openxmlformats.org/officeDocument/2006/relationships/image" Target="../media/image27.png"/><Relationship Id="rId23" Type="http://schemas.openxmlformats.org/officeDocument/2006/relationships/image" Target="../media/image31.png"/><Relationship Id="rId10" Type="http://schemas.openxmlformats.org/officeDocument/2006/relationships/customXml" Target="../ink/ink6.xml"/><Relationship Id="rId19" Type="http://schemas.openxmlformats.org/officeDocument/2006/relationships/image" Target="../media/image29.png"/><Relationship Id="rId4" Type="http://schemas.openxmlformats.org/officeDocument/2006/relationships/customXml" Target="../ink/ink3.xml"/><Relationship Id="rId9" Type="http://schemas.openxmlformats.org/officeDocument/2006/relationships/image" Target="../media/image24.png"/><Relationship Id="rId14" Type="http://schemas.openxmlformats.org/officeDocument/2006/relationships/customXml" Target="../ink/ink8.xml"/><Relationship Id="rId22" Type="http://schemas.openxmlformats.org/officeDocument/2006/relationships/customXml" Target="../ink/ink1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237960</xdr:colOff>
      <xdr:row>23</xdr:row>
      <xdr:rowOff>123495</xdr:rowOff>
    </xdr:from>
    <xdr:to>
      <xdr:col>0</xdr:col>
      <xdr:colOff>238320</xdr:colOff>
      <xdr:row>23</xdr:row>
      <xdr:rowOff>123855</xdr:rowOff>
    </xdr:to>
    <mc:AlternateContent xmlns:mc="http://schemas.openxmlformats.org/markup-compatibility/2006" xmlns:xdr14="http://schemas.microsoft.com/office/excel/2010/spreadsheetDrawing" xmlns:aink="http://schemas.microsoft.com/office/drawing/2016/ink">
      <mc:Choice Requires="xdr14 aink">
        <xdr:contentPart xmlns:r="http://schemas.openxmlformats.org/officeDocument/2006/relationships" r:id="rId1">
          <xdr14:nvContentPartPr>
            <xdr14:cNvPr id="2" name="Ink 1">
              <a:extLst>
                <a:ext uri="{FF2B5EF4-FFF2-40B4-BE49-F238E27FC236}">
                  <a16:creationId xmlns:a16="http://schemas.microsoft.com/office/drawing/2014/main" id="{34DDEC15-98D7-4BE8-8E79-C6B925B4AEC2}"/>
                </a:ext>
              </a:extLst>
            </xdr14:cNvPr>
            <xdr14:cNvContentPartPr/>
          </xdr14:nvContentPartPr>
          <xdr14:nvPr macro=""/>
          <xdr14:xfrm>
            <a:off x="237960" y="436212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34DDEC15-98D7-4BE8-8E79-C6B925B4AEC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28960" y="435348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26670</xdr:colOff>
      <xdr:row>0</xdr:row>
      <xdr:rowOff>95251</xdr:rowOff>
    </xdr:from>
    <xdr:to>
      <xdr:col>3</xdr:col>
      <xdr:colOff>4840834</xdr:colOff>
      <xdr:row>25</xdr:row>
      <xdr:rowOff>135256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727B81A-DB50-4C20-A353-0B5D70CACD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03570" y="95251"/>
          <a:ext cx="4814164" cy="47205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55246</xdr:colOff>
      <xdr:row>35</xdr:row>
      <xdr:rowOff>22196</xdr:rowOff>
    </xdr:from>
    <xdr:to>
      <xdr:col>3</xdr:col>
      <xdr:colOff>4850130</xdr:colOff>
      <xdr:row>57</xdr:row>
      <xdr:rowOff>46421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FAC68619-E5B4-4273-9CB8-D50912B3D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732146" y="6661121"/>
          <a:ext cx="4794884" cy="41961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101</xdr:row>
      <xdr:rowOff>174783</xdr:rowOff>
    </xdr:from>
    <xdr:to>
      <xdr:col>21</xdr:col>
      <xdr:colOff>91440</xdr:colOff>
      <xdr:row>117</xdr:row>
      <xdr:rowOff>15240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8BBAD9D4-6DF6-4052-AF5E-C776FE1C38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962721"/>
          <a:ext cx="17287875" cy="29398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0</xdr:rowOff>
    </xdr:from>
    <xdr:to>
      <xdr:col>9</xdr:col>
      <xdr:colOff>210043</xdr:colOff>
      <xdr:row>37</xdr:row>
      <xdr:rowOff>72930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62DB6A7-2719-44E3-BD8D-90BE990F3C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542925"/>
          <a:ext cx="5692633" cy="6226080"/>
        </a:xfrm>
        <a:prstGeom prst="rect">
          <a:avLst/>
        </a:prstGeom>
      </xdr:spPr>
    </xdr:pic>
    <xdr:clientData/>
  </xdr:twoCellAnchor>
  <xdr:twoCellAnchor editAs="oneCell">
    <xdr:from>
      <xdr:col>9</xdr:col>
      <xdr:colOff>600075</xdr:colOff>
      <xdr:row>4</xdr:row>
      <xdr:rowOff>9525</xdr:rowOff>
    </xdr:from>
    <xdr:to>
      <xdr:col>18</xdr:col>
      <xdr:colOff>76631</xdr:colOff>
      <xdr:row>15</xdr:row>
      <xdr:rowOff>9699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1CA6B42-9CCC-48C2-BC2B-514087717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086475" y="733425"/>
          <a:ext cx="4962956" cy="199089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28575</xdr:rowOff>
    </xdr:from>
    <xdr:to>
      <xdr:col>9</xdr:col>
      <xdr:colOff>76682</xdr:colOff>
      <xdr:row>27</xdr:row>
      <xdr:rowOff>95631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A6CDF01-5AF8-4658-8D13-031BB40976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571500"/>
          <a:ext cx="5563082" cy="4400931"/>
        </a:xfrm>
        <a:prstGeom prst="rect">
          <a:avLst/>
        </a:prstGeom>
      </xdr:spPr>
    </xdr:pic>
    <xdr:clientData/>
  </xdr:twoCellAnchor>
  <xdr:twoCellAnchor editAs="oneCell">
    <xdr:from>
      <xdr:col>9</xdr:col>
      <xdr:colOff>579120</xdr:colOff>
      <xdr:row>4</xdr:row>
      <xdr:rowOff>15240</xdr:rowOff>
    </xdr:from>
    <xdr:to>
      <xdr:col>17</xdr:col>
      <xdr:colOff>526198</xdr:colOff>
      <xdr:row>17</xdr:row>
      <xdr:rowOff>7825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D199D9C-9986-4EEB-A9C7-2A7933E721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065520" y="746760"/>
          <a:ext cx="4823878" cy="237002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17145</xdr:colOff>
      <xdr:row>4</xdr:row>
      <xdr:rowOff>5715</xdr:rowOff>
    </xdr:from>
    <xdr:to>
      <xdr:col>19</xdr:col>
      <xdr:colOff>78533</xdr:colOff>
      <xdr:row>18</xdr:row>
      <xdr:rowOff>57375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34A2F2C4-E0F9-447F-842F-C797292498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722745" y="729615"/>
          <a:ext cx="4938188" cy="257388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64770</xdr:rowOff>
    </xdr:from>
    <xdr:to>
      <xdr:col>10</xdr:col>
      <xdr:colOff>419665</xdr:colOff>
      <xdr:row>35</xdr:row>
      <xdr:rowOff>168150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ED8A2B0E-E186-4262-A9B5-5F9AB7D5E3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607695"/>
          <a:ext cx="6515665" cy="589458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36</xdr:row>
      <xdr:rowOff>5715</xdr:rowOff>
    </xdr:from>
    <xdr:to>
      <xdr:col>10</xdr:col>
      <xdr:colOff>400613</xdr:colOff>
      <xdr:row>52</xdr:row>
      <xdr:rowOff>162189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2BD36A22-42AF-4534-B0BB-F995B7FC92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6520815"/>
          <a:ext cx="6496613" cy="305207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0</xdr:rowOff>
    </xdr:from>
    <xdr:to>
      <xdr:col>9</xdr:col>
      <xdr:colOff>549163</xdr:colOff>
      <xdr:row>30</xdr:row>
      <xdr:rowOff>149011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D269FB6-8D21-4E64-B377-A45403B555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723900"/>
          <a:ext cx="6035563" cy="4854361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5</xdr:row>
      <xdr:rowOff>0</xdr:rowOff>
    </xdr:from>
    <xdr:to>
      <xdr:col>18</xdr:col>
      <xdr:colOff>465230</xdr:colOff>
      <xdr:row>17</xdr:row>
      <xdr:rowOff>137362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1E0269C-F6B1-40FB-8903-7CD8BC275B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705600" y="914400"/>
          <a:ext cx="4732430" cy="233192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9</xdr:col>
      <xdr:colOff>248147</xdr:colOff>
      <xdr:row>8</xdr:row>
      <xdr:rowOff>72490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DB816A0-0A37-4EDC-9225-0836C49558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542925"/>
          <a:ext cx="5730737" cy="115834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</xdr:row>
      <xdr:rowOff>161925</xdr:rowOff>
    </xdr:from>
    <xdr:to>
      <xdr:col>17</xdr:col>
      <xdr:colOff>168553</xdr:colOff>
      <xdr:row>34</xdr:row>
      <xdr:rowOff>105115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08D269F-215A-49C8-9481-68A49901D7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2514600"/>
          <a:ext cx="10535563" cy="392654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38</xdr:row>
      <xdr:rowOff>22860</xdr:rowOff>
    </xdr:from>
    <xdr:to>
      <xdr:col>9</xdr:col>
      <xdr:colOff>200518</xdr:colOff>
      <xdr:row>44</xdr:row>
      <xdr:rowOff>19144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8759D0ED-2603-4FDC-87D9-DF9E45B694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7155180"/>
          <a:ext cx="5685013" cy="108975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15240</xdr:colOff>
      <xdr:row>2</xdr:row>
      <xdr:rowOff>55245</xdr:rowOff>
    </xdr:from>
    <xdr:to>
      <xdr:col>14</xdr:col>
      <xdr:colOff>102169</xdr:colOff>
      <xdr:row>32</xdr:row>
      <xdr:rowOff>172265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B0A6D48-E4DA-4C89-9B3C-E52F6834BC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240" y="417195"/>
          <a:ext cx="8621329" cy="554627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35</xdr:row>
      <xdr:rowOff>152400</xdr:rowOff>
    </xdr:from>
    <xdr:to>
      <xdr:col>10</xdr:col>
      <xdr:colOff>495869</xdr:colOff>
      <xdr:row>67</xdr:row>
      <xdr:rowOff>17635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44820AE-FC51-463C-8F05-0521336CEE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050" y="6486525"/>
          <a:ext cx="6572819" cy="565643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71</xdr:row>
      <xdr:rowOff>0</xdr:rowOff>
    </xdr:from>
    <xdr:to>
      <xdr:col>10</xdr:col>
      <xdr:colOff>248199</xdr:colOff>
      <xdr:row>105</xdr:row>
      <xdr:rowOff>15775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A422A4E9-394C-4C1C-9A81-8C208C7C0C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2849225"/>
          <a:ext cx="6344199" cy="61689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105</xdr:row>
      <xdr:rowOff>28575</xdr:rowOff>
    </xdr:from>
    <xdr:to>
      <xdr:col>10</xdr:col>
      <xdr:colOff>381561</xdr:colOff>
      <xdr:row>117</xdr:row>
      <xdr:rowOff>104970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A35F623C-5D13-4120-B224-133FA7171A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9030950"/>
          <a:ext cx="6477561" cy="2248095"/>
        </a:xfrm>
        <a:prstGeom prst="rect">
          <a:avLst/>
        </a:prstGeom>
      </xdr:spPr>
    </xdr:pic>
    <xdr:clientData/>
  </xdr:twoCellAnchor>
  <xdr:twoCellAnchor editAs="oneCell">
    <xdr:from>
      <xdr:col>10</xdr:col>
      <xdr:colOff>230505</xdr:colOff>
      <xdr:row>78</xdr:row>
      <xdr:rowOff>93345</xdr:rowOff>
    </xdr:from>
    <xdr:to>
      <xdr:col>19</xdr:col>
      <xdr:colOff>474842</xdr:colOff>
      <xdr:row>113</xdr:row>
      <xdr:rowOff>97704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7CC344CD-E480-4360-ADF3-4B9ADB199B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326505" y="14209395"/>
          <a:ext cx="5730737" cy="633848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159953</xdr:rowOff>
    </xdr:from>
    <xdr:to>
      <xdr:col>3</xdr:col>
      <xdr:colOff>910590</xdr:colOff>
      <xdr:row>28</xdr:row>
      <xdr:rowOff>89120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E3298E5-C464-4BCF-926A-D15138E75A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2833"/>
          <a:ext cx="5810250" cy="4866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1146810</xdr:colOff>
      <xdr:row>3</xdr:row>
      <xdr:rowOff>152400</xdr:rowOff>
    </xdr:from>
    <xdr:to>
      <xdr:col>0</xdr:col>
      <xdr:colOff>1268730</xdr:colOff>
      <xdr:row>3</xdr:row>
      <xdr:rowOff>152400</xdr:rowOff>
    </xdr:to>
    <xdr:cxnSp macro="">
      <xdr:nvCxnSpPr>
        <xdr:cNvPr id="7" name="Straight Connector 6">
          <a:extLst>
            <a:ext uri="{FF2B5EF4-FFF2-40B4-BE49-F238E27FC236}">
              <a16:creationId xmlns:a16="http://schemas.microsoft.com/office/drawing/2014/main" id="{2E2A91D6-A044-4A1C-A596-EE992183439C}"/>
            </a:ext>
          </a:extLst>
        </xdr:cNvPr>
        <xdr:cNvCxnSpPr/>
      </xdr:nvCxnSpPr>
      <xdr:spPr>
        <a:xfrm>
          <a:off x="1146810" y="701040"/>
          <a:ext cx="121920" cy="0"/>
        </a:xfrm>
        <a:prstGeom prst="line">
          <a:avLst/>
        </a:prstGeom>
        <a:ln w="57150">
          <a:solidFill>
            <a:schemeClr val="accent4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3217545</xdr:colOff>
      <xdr:row>26</xdr:row>
      <xdr:rowOff>60960</xdr:rowOff>
    </xdr:from>
    <xdr:to>
      <xdr:col>0</xdr:col>
      <xdr:colOff>3339465</xdr:colOff>
      <xdr:row>26</xdr:row>
      <xdr:rowOff>60960</xdr:rowOff>
    </xdr:to>
    <xdr:cxnSp macro="">
      <xdr:nvCxnSpPr>
        <xdr:cNvPr id="8" name="Straight Connector 7">
          <a:extLst>
            <a:ext uri="{FF2B5EF4-FFF2-40B4-BE49-F238E27FC236}">
              <a16:creationId xmlns:a16="http://schemas.microsoft.com/office/drawing/2014/main" id="{3544EB7F-1265-4381-8D2C-F70A3B87EA80}"/>
            </a:ext>
          </a:extLst>
        </xdr:cNvPr>
        <xdr:cNvCxnSpPr/>
      </xdr:nvCxnSpPr>
      <xdr:spPr>
        <a:xfrm>
          <a:off x="3217545" y="4815840"/>
          <a:ext cx="121920" cy="0"/>
        </a:xfrm>
        <a:prstGeom prst="line">
          <a:avLst/>
        </a:prstGeom>
        <a:ln w="57150">
          <a:solidFill>
            <a:schemeClr val="accent4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89535</xdr:colOff>
      <xdr:row>23</xdr:row>
      <xdr:rowOff>100966</xdr:rowOff>
    </xdr:from>
    <xdr:to>
      <xdr:col>12</xdr:col>
      <xdr:colOff>384810</xdr:colOff>
      <xdr:row>25</xdr:row>
      <xdr:rowOff>24766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21CAD95F-783F-4090-BD5B-C91E3971F0C0}"/>
            </a:ext>
          </a:extLst>
        </xdr:cNvPr>
        <xdr:cNvSpPr txBox="1"/>
      </xdr:nvSpPr>
      <xdr:spPr>
        <a:xfrm>
          <a:off x="13028295" y="4307206"/>
          <a:ext cx="295275" cy="28956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n-US" sz="1100">
            <a:solidFill>
              <a:srgbClr val="FF0000"/>
            </a:solidFill>
          </a:endParaRPr>
        </a:p>
      </xdr:txBody>
    </xdr:sp>
    <xdr:clientData/>
  </xdr:twoCellAnchor>
  <xdr:twoCellAnchor editAs="oneCell">
    <xdr:from>
      <xdr:col>0</xdr:col>
      <xdr:colOff>891360</xdr:colOff>
      <xdr:row>17</xdr:row>
      <xdr:rowOff>7200</xdr:rowOff>
    </xdr:from>
    <xdr:to>
      <xdr:col>0</xdr:col>
      <xdr:colOff>891720</xdr:colOff>
      <xdr:row>17</xdr:row>
      <xdr:rowOff>7560</xdr:rowOff>
    </xdr:to>
    <mc:AlternateContent xmlns:mc="http://schemas.openxmlformats.org/markup-compatibility/2006" xmlns:xdr14="http://schemas.microsoft.com/office/excel/2010/spreadsheetDrawing" xmlns:aink="http://schemas.microsoft.com/office/drawing/2016/ink">
      <mc:Choice Requires="xdr14 aink">
        <xdr:contentPart xmlns:r="http://schemas.openxmlformats.org/officeDocument/2006/relationships" r:id="rId2">
          <xdr14:nvContentPartPr>
            <xdr14:cNvPr id="57" name="Ink 56">
              <a:extLst>
                <a:ext uri="{FF2B5EF4-FFF2-40B4-BE49-F238E27FC236}">
                  <a16:creationId xmlns:a16="http://schemas.microsoft.com/office/drawing/2014/main" id="{993247AD-23DB-4159-A64B-16D03E52BF5A}"/>
                </a:ext>
              </a:extLst>
            </xdr14:cNvPr>
            <xdr14:cNvContentPartPr/>
          </xdr14:nvContentPartPr>
          <xdr14:nvPr macro=""/>
          <xdr14:xfrm>
            <a:off x="891360" y="3116160"/>
            <a:ext cx="360" cy="360"/>
          </xdr14:xfrm>
        </xdr:contentPart>
      </mc:Choice>
      <mc:Fallback xmlns="">
        <xdr:pic>
          <xdr:nvPicPr>
            <xdr:cNvPr id="57" name="Ink 56">
              <a:extLst>
                <a:ext uri="{FF2B5EF4-FFF2-40B4-BE49-F238E27FC236}">
                  <a16:creationId xmlns:a16="http://schemas.microsoft.com/office/drawing/2014/main" id="{993247AD-23DB-4159-A64B-16D03E52BF5A}"/>
                </a:ext>
              </a:extLst>
            </xdr:cNvPr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882720" y="310752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0</xdr:col>
      <xdr:colOff>1874160</xdr:colOff>
      <xdr:row>18</xdr:row>
      <xdr:rowOff>106200</xdr:rowOff>
    </xdr:from>
    <xdr:to>
      <xdr:col>0</xdr:col>
      <xdr:colOff>1874520</xdr:colOff>
      <xdr:row>18</xdr:row>
      <xdr:rowOff>106560</xdr:rowOff>
    </xdr:to>
    <mc:AlternateContent xmlns:mc="http://schemas.openxmlformats.org/markup-compatibility/2006" xmlns:xdr14="http://schemas.microsoft.com/office/excel/2010/spreadsheetDrawing" xmlns:aink="http://schemas.microsoft.com/office/drawing/2016/ink">
      <mc:Choice Requires="xdr14 aink">
        <xdr:contentPart xmlns:r="http://schemas.openxmlformats.org/officeDocument/2006/relationships" r:id="rId4">
          <xdr14:nvContentPartPr>
            <xdr14:cNvPr id="58" name="Ink 57">
              <a:extLst>
                <a:ext uri="{FF2B5EF4-FFF2-40B4-BE49-F238E27FC236}">
                  <a16:creationId xmlns:a16="http://schemas.microsoft.com/office/drawing/2014/main" id="{7832B933-6823-4864-B10D-478932BAF8CA}"/>
                </a:ext>
              </a:extLst>
            </xdr14:cNvPr>
            <xdr14:cNvContentPartPr/>
          </xdr14:nvContentPartPr>
          <xdr14:nvPr macro=""/>
          <xdr14:xfrm>
            <a:off x="1874160" y="3398040"/>
            <a:ext cx="360" cy="360"/>
          </xdr14:xfrm>
        </xdr:contentPart>
      </mc:Choice>
      <mc:Fallback xmlns="">
        <xdr:pic>
          <xdr:nvPicPr>
            <xdr:cNvPr id="58" name="Ink 57">
              <a:extLst>
                <a:ext uri="{FF2B5EF4-FFF2-40B4-BE49-F238E27FC236}">
                  <a16:creationId xmlns:a16="http://schemas.microsoft.com/office/drawing/2014/main" id="{7832B933-6823-4864-B10D-478932BAF8CA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865520" y="33894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</xdr:col>
      <xdr:colOff>30060</xdr:colOff>
      <xdr:row>21</xdr:row>
      <xdr:rowOff>22320</xdr:rowOff>
    </xdr:from>
    <xdr:to>
      <xdr:col>1</xdr:col>
      <xdr:colOff>30420</xdr:colOff>
      <xdr:row>21</xdr:row>
      <xdr:rowOff>22680</xdr:rowOff>
    </xdr:to>
    <mc:AlternateContent xmlns:mc="http://schemas.openxmlformats.org/markup-compatibility/2006" xmlns:xdr14="http://schemas.microsoft.com/office/excel/2010/spreadsheetDrawing" xmlns:aink="http://schemas.microsoft.com/office/drawing/2016/ink">
      <mc:Choice Requires="xdr14 aink">
        <xdr:contentPart xmlns:r="http://schemas.openxmlformats.org/officeDocument/2006/relationships" r:id="rId6">
          <xdr14:nvContentPartPr>
            <xdr14:cNvPr id="59" name="Ink 58">
              <a:extLst>
                <a:ext uri="{FF2B5EF4-FFF2-40B4-BE49-F238E27FC236}">
                  <a16:creationId xmlns:a16="http://schemas.microsoft.com/office/drawing/2014/main" id="{E1D0C806-A0A8-43D8-986E-5B7E91A07E0E}"/>
                </a:ext>
              </a:extLst>
            </xdr14:cNvPr>
            <xdr14:cNvContentPartPr/>
          </xdr14:nvContentPartPr>
          <xdr14:nvPr macro=""/>
          <xdr14:xfrm>
            <a:off x="3436200" y="3862800"/>
            <a:ext cx="360" cy="360"/>
          </xdr14:xfrm>
        </xdr:contentPart>
      </mc:Choice>
      <mc:Fallback xmlns="">
        <xdr:pic>
          <xdr:nvPicPr>
            <xdr:cNvPr id="59" name="Ink 58">
              <a:extLst>
                <a:ext uri="{FF2B5EF4-FFF2-40B4-BE49-F238E27FC236}">
                  <a16:creationId xmlns:a16="http://schemas.microsoft.com/office/drawing/2014/main" id="{E1D0C806-A0A8-43D8-986E-5B7E91A07E0E}"/>
                </a:ext>
              </a:extLst>
            </xdr:cNvPr>
            <xdr:cNvPicPr/>
          </xdr:nvPicPr>
          <xdr:blipFill>
            <a:blip xmlns:r="http://schemas.openxmlformats.org/officeDocument/2006/relationships" r:embed="rId7"/>
            <a:stretch>
              <a:fillRect/>
            </a:stretch>
          </xdr:blipFill>
          <xdr:spPr>
            <a:xfrm>
              <a:off x="3427560" y="385416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0</xdr:col>
      <xdr:colOff>2457720</xdr:colOff>
      <xdr:row>12</xdr:row>
      <xdr:rowOff>106200</xdr:rowOff>
    </xdr:from>
    <xdr:to>
      <xdr:col>0</xdr:col>
      <xdr:colOff>2461320</xdr:colOff>
      <xdr:row>12</xdr:row>
      <xdr:rowOff>109800</xdr:rowOff>
    </xdr:to>
    <mc:AlternateContent xmlns:mc="http://schemas.openxmlformats.org/markup-compatibility/2006" xmlns:xdr14="http://schemas.microsoft.com/office/excel/2010/spreadsheetDrawing" xmlns:aink="http://schemas.microsoft.com/office/drawing/2016/ink">
      <mc:Choice Requires="xdr14 aink">
        <xdr:contentPart xmlns:r="http://schemas.openxmlformats.org/officeDocument/2006/relationships" r:id="rId8">
          <xdr14:nvContentPartPr>
            <xdr14:cNvPr id="61" name="Ink 60">
              <a:extLst>
                <a:ext uri="{FF2B5EF4-FFF2-40B4-BE49-F238E27FC236}">
                  <a16:creationId xmlns:a16="http://schemas.microsoft.com/office/drawing/2014/main" id="{E1B06B3B-33A4-4CD5-9D98-9D577CA7C607}"/>
                </a:ext>
              </a:extLst>
            </xdr14:cNvPr>
            <xdr14:cNvContentPartPr/>
          </xdr14:nvContentPartPr>
          <xdr14:nvPr macro=""/>
          <xdr14:xfrm>
            <a:off x="2457720" y="2300760"/>
            <a:ext cx="3600" cy="3600"/>
          </xdr14:xfrm>
        </xdr:contentPart>
      </mc:Choice>
      <mc:Fallback xmlns="">
        <xdr:pic>
          <xdr:nvPicPr>
            <xdr:cNvPr id="61" name="Ink 60">
              <a:extLst>
                <a:ext uri="{FF2B5EF4-FFF2-40B4-BE49-F238E27FC236}">
                  <a16:creationId xmlns:a16="http://schemas.microsoft.com/office/drawing/2014/main" id="{E1B06B3B-33A4-4CD5-9D98-9D577CA7C607}"/>
                </a:ext>
              </a:extLst>
            </xdr:cNvPr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2449080" y="2292120"/>
              <a:ext cx="21240" cy="2124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0</xdr:col>
      <xdr:colOff>3139200</xdr:colOff>
      <xdr:row>14</xdr:row>
      <xdr:rowOff>106200</xdr:rowOff>
    </xdr:from>
    <xdr:to>
      <xdr:col>0</xdr:col>
      <xdr:colOff>3139560</xdr:colOff>
      <xdr:row>14</xdr:row>
      <xdr:rowOff>106560</xdr:rowOff>
    </xdr:to>
    <mc:AlternateContent xmlns:mc="http://schemas.openxmlformats.org/markup-compatibility/2006" xmlns:xdr14="http://schemas.microsoft.com/office/excel/2010/spreadsheetDrawing" xmlns:aink="http://schemas.microsoft.com/office/drawing/2016/ink">
      <mc:Choice Requires="xdr14 aink">
        <xdr:contentPart xmlns:r="http://schemas.openxmlformats.org/officeDocument/2006/relationships" r:id="rId10">
          <xdr14:nvContentPartPr>
            <xdr14:cNvPr id="62" name="Ink 61">
              <a:extLst>
                <a:ext uri="{FF2B5EF4-FFF2-40B4-BE49-F238E27FC236}">
                  <a16:creationId xmlns:a16="http://schemas.microsoft.com/office/drawing/2014/main" id="{90FB87E2-18E7-4824-B41D-4CB5E44B4223}"/>
                </a:ext>
              </a:extLst>
            </xdr14:cNvPr>
            <xdr14:cNvContentPartPr/>
          </xdr14:nvContentPartPr>
          <xdr14:nvPr macro=""/>
          <xdr14:xfrm>
            <a:off x="3139200" y="2666520"/>
            <a:ext cx="360" cy="360"/>
          </xdr14:xfrm>
        </xdr:contentPart>
      </mc:Choice>
      <mc:Fallback xmlns="">
        <xdr:pic>
          <xdr:nvPicPr>
            <xdr:cNvPr id="62" name="Ink 61">
              <a:extLst>
                <a:ext uri="{FF2B5EF4-FFF2-40B4-BE49-F238E27FC236}">
                  <a16:creationId xmlns:a16="http://schemas.microsoft.com/office/drawing/2014/main" id="{90FB87E2-18E7-4824-B41D-4CB5E44B4223}"/>
                </a:ext>
              </a:extLst>
            </xdr:cNvPr>
            <xdr:cNvPicPr/>
          </xdr:nvPicPr>
          <xdr:blipFill>
            <a:blip xmlns:r="http://schemas.openxmlformats.org/officeDocument/2006/relationships" r:embed="rId11"/>
            <a:stretch>
              <a:fillRect/>
            </a:stretch>
          </xdr:blipFill>
          <xdr:spPr>
            <a:xfrm>
              <a:off x="3130560" y="265788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3</xdr:col>
      <xdr:colOff>68340</xdr:colOff>
      <xdr:row>21</xdr:row>
      <xdr:rowOff>159480</xdr:rowOff>
    </xdr:from>
    <xdr:to>
      <xdr:col>3</xdr:col>
      <xdr:colOff>68700</xdr:colOff>
      <xdr:row>21</xdr:row>
      <xdr:rowOff>159840</xdr:rowOff>
    </xdr:to>
    <mc:AlternateContent xmlns:mc="http://schemas.openxmlformats.org/markup-compatibility/2006" xmlns:xdr14="http://schemas.microsoft.com/office/excel/2010/spreadsheetDrawing" xmlns:aink="http://schemas.microsoft.com/office/drawing/2016/ink">
      <mc:Choice Requires="xdr14 aink">
        <xdr:contentPart xmlns:r="http://schemas.openxmlformats.org/officeDocument/2006/relationships" r:id="rId12">
          <xdr14:nvContentPartPr>
            <xdr14:cNvPr id="65" name="Ink 64">
              <a:extLst>
                <a:ext uri="{FF2B5EF4-FFF2-40B4-BE49-F238E27FC236}">
                  <a16:creationId xmlns:a16="http://schemas.microsoft.com/office/drawing/2014/main" id="{CF779342-1B35-464B-9A30-428C70465807}"/>
                </a:ext>
              </a:extLst>
            </xdr14:cNvPr>
            <xdr14:cNvContentPartPr/>
          </xdr14:nvContentPartPr>
          <xdr14:nvPr macro=""/>
          <xdr14:xfrm>
            <a:off x="4968000" y="3999960"/>
            <a:ext cx="360" cy="360"/>
          </xdr14:xfrm>
        </xdr:contentPart>
      </mc:Choice>
      <mc:Fallback xmlns="">
        <xdr:pic>
          <xdr:nvPicPr>
            <xdr:cNvPr id="65" name="Ink 64">
              <a:extLst>
                <a:ext uri="{FF2B5EF4-FFF2-40B4-BE49-F238E27FC236}">
                  <a16:creationId xmlns:a16="http://schemas.microsoft.com/office/drawing/2014/main" id="{CF779342-1B35-464B-9A30-428C70465807}"/>
                </a:ext>
              </a:extLst>
            </xdr:cNvPr>
            <xdr:cNvPicPr/>
          </xdr:nvPicPr>
          <xdr:blipFill>
            <a:blip xmlns:r="http://schemas.openxmlformats.org/officeDocument/2006/relationships" r:embed="rId13"/>
            <a:stretch>
              <a:fillRect/>
            </a:stretch>
          </xdr:blipFill>
          <xdr:spPr>
            <a:xfrm>
              <a:off x="4959360" y="399132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17</xdr:col>
      <xdr:colOff>98580</xdr:colOff>
      <xdr:row>10</xdr:row>
      <xdr:rowOff>98640</xdr:rowOff>
    </xdr:from>
    <xdr:to>
      <xdr:col>17</xdr:col>
      <xdr:colOff>98940</xdr:colOff>
      <xdr:row>10</xdr:row>
      <xdr:rowOff>99000</xdr:rowOff>
    </xdr:to>
    <mc:AlternateContent xmlns:mc="http://schemas.openxmlformats.org/markup-compatibility/2006" xmlns:xdr14="http://schemas.microsoft.com/office/excel/2010/spreadsheetDrawing" xmlns:aink="http://schemas.microsoft.com/office/drawing/2016/ink">
      <mc:Choice Requires="xdr14 aink">
        <xdr:contentPart xmlns:r="http://schemas.openxmlformats.org/officeDocument/2006/relationships" r:id="rId14">
          <xdr14:nvContentPartPr>
            <xdr14:cNvPr id="66" name="Ink 65">
              <a:extLst>
                <a:ext uri="{FF2B5EF4-FFF2-40B4-BE49-F238E27FC236}">
                  <a16:creationId xmlns:a16="http://schemas.microsoft.com/office/drawing/2014/main" id="{E61D5CF7-82D9-436F-906B-BA02484228F3}"/>
                </a:ext>
              </a:extLst>
            </xdr14:cNvPr>
            <xdr14:cNvContentPartPr/>
          </xdr14:nvContentPartPr>
          <xdr14:nvPr macro=""/>
          <xdr14:xfrm>
            <a:off x="16085340" y="1927440"/>
            <a:ext cx="360" cy="360"/>
          </xdr14:xfrm>
        </xdr:contentPart>
      </mc:Choice>
      <mc:Fallback xmlns="">
        <xdr:pic>
          <xdr:nvPicPr>
            <xdr:cNvPr id="66" name="Ink 65">
              <a:extLst>
                <a:ext uri="{FF2B5EF4-FFF2-40B4-BE49-F238E27FC236}">
                  <a16:creationId xmlns:a16="http://schemas.microsoft.com/office/drawing/2014/main" id="{E61D5CF7-82D9-436F-906B-BA02484228F3}"/>
                </a:ext>
              </a:extLst>
            </xdr:cNvPr>
            <xdr:cNvPicPr/>
          </xdr:nvPicPr>
          <xdr:blipFill>
            <a:blip xmlns:r="http://schemas.openxmlformats.org/officeDocument/2006/relationships" r:embed="rId15"/>
            <a:stretch>
              <a:fillRect/>
            </a:stretch>
          </xdr:blipFill>
          <xdr:spPr>
            <a:xfrm>
              <a:off x="16076700" y="19188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4</xdr:col>
      <xdr:colOff>814980</xdr:colOff>
      <xdr:row>23</xdr:row>
      <xdr:rowOff>75960</xdr:rowOff>
    </xdr:from>
    <xdr:to>
      <xdr:col>4</xdr:col>
      <xdr:colOff>815340</xdr:colOff>
      <xdr:row>23</xdr:row>
      <xdr:rowOff>76320</xdr:rowOff>
    </xdr:to>
    <mc:AlternateContent xmlns:mc="http://schemas.openxmlformats.org/markup-compatibility/2006" xmlns:xdr14="http://schemas.microsoft.com/office/excel/2010/spreadsheetDrawing" xmlns:aink="http://schemas.microsoft.com/office/drawing/2016/ink">
      <mc:Choice Requires="xdr14 aink">
        <xdr:contentPart xmlns:r="http://schemas.openxmlformats.org/officeDocument/2006/relationships" r:id="rId16">
          <xdr14:nvContentPartPr>
            <xdr14:cNvPr id="67" name="Ink 66">
              <a:extLst>
                <a:ext uri="{FF2B5EF4-FFF2-40B4-BE49-F238E27FC236}">
                  <a16:creationId xmlns:a16="http://schemas.microsoft.com/office/drawing/2014/main" id="{352C0A10-AA26-461B-AAD0-DE678B8A80B6}"/>
                </a:ext>
              </a:extLst>
            </xdr14:cNvPr>
            <xdr14:cNvContentPartPr/>
          </xdr14:nvContentPartPr>
          <xdr14:nvPr macro=""/>
          <xdr14:xfrm>
            <a:off x="7063380" y="4282200"/>
            <a:ext cx="360" cy="360"/>
          </xdr14:xfrm>
        </xdr:contentPart>
      </mc:Choice>
      <mc:Fallback xmlns="">
        <xdr:pic>
          <xdr:nvPicPr>
            <xdr:cNvPr id="67" name="Ink 66">
              <a:extLst>
                <a:ext uri="{FF2B5EF4-FFF2-40B4-BE49-F238E27FC236}">
                  <a16:creationId xmlns:a16="http://schemas.microsoft.com/office/drawing/2014/main" id="{352C0A10-AA26-461B-AAD0-DE678B8A80B6}"/>
                </a:ext>
              </a:extLst>
            </xdr:cNvPr>
            <xdr:cNvPicPr/>
          </xdr:nvPicPr>
          <xdr:blipFill>
            <a:blip xmlns:r="http://schemas.openxmlformats.org/officeDocument/2006/relationships" r:embed="rId17"/>
            <a:stretch>
              <a:fillRect/>
            </a:stretch>
          </xdr:blipFill>
          <xdr:spPr>
            <a:xfrm>
              <a:off x="7054740" y="427356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4</xdr:col>
      <xdr:colOff>738660</xdr:colOff>
      <xdr:row>25</xdr:row>
      <xdr:rowOff>151920</xdr:rowOff>
    </xdr:from>
    <xdr:to>
      <xdr:col>4</xdr:col>
      <xdr:colOff>739020</xdr:colOff>
      <xdr:row>25</xdr:row>
      <xdr:rowOff>152280</xdr:rowOff>
    </xdr:to>
    <mc:AlternateContent xmlns:mc="http://schemas.openxmlformats.org/markup-compatibility/2006" xmlns:xdr14="http://schemas.microsoft.com/office/excel/2010/spreadsheetDrawing" xmlns:aink="http://schemas.microsoft.com/office/drawing/2016/ink">
      <mc:Choice Requires="xdr14 aink">
        <xdr:contentPart xmlns:r="http://schemas.openxmlformats.org/officeDocument/2006/relationships" r:id="rId18">
          <xdr14:nvContentPartPr>
            <xdr14:cNvPr id="68" name="Ink 67">
              <a:extLst>
                <a:ext uri="{FF2B5EF4-FFF2-40B4-BE49-F238E27FC236}">
                  <a16:creationId xmlns:a16="http://schemas.microsoft.com/office/drawing/2014/main" id="{445F0AAB-066A-4661-8AB3-2F30674BD9F4}"/>
                </a:ext>
              </a:extLst>
            </xdr14:cNvPr>
            <xdr14:cNvContentPartPr/>
          </xdr14:nvContentPartPr>
          <xdr14:nvPr macro=""/>
          <xdr14:xfrm>
            <a:off x="6987060" y="4723920"/>
            <a:ext cx="360" cy="360"/>
          </xdr14:xfrm>
        </xdr:contentPart>
      </mc:Choice>
      <mc:Fallback xmlns="">
        <xdr:pic>
          <xdr:nvPicPr>
            <xdr:cNvPr id="68" name="Ink 67">
              <a:extLst>
                <a:ext uri="{FF2B5EF4-FFF2-40B4-BE49-F238E27FC236}">
                  <a16:creationId xmlns:a16="http://schemas.microsoft.com/office/drawing/2014/main" id="{445F0AAB-066A-4661-8AB3-2F30674BD9F4}"/>
                </a:ext>
              </a:extLst>
            </xdr:cNvPr>
            <xdr:cNvPicPr/>
          </xdr:nvPicPr>
          <xdr:blipFill>
            <a:blip xmlns:r="http://schemas.openxmlformats.org/officeDocument/2006/relationships" r:embed="rId19"/>
            <a:stretch>
              <a:fillRect/>
            </a:stretch>
          </xdr:blipFill>
          <xdr:spPr>
            <a:xfrm>
              <a:off x="6978420" y="471528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10</xdr:col>
      <xdr:colOff>98880</xdr:colOff>
      <xdr:row>37</xdr:row>
      <xdr:rowOff>144360</xdr:rowOff>
    </xdr:from>
    <xdr:to>
      <xdr:col>10</xdr:col>
      <xdr:colOff>99240</xdr:colOff>
      <xdr:row>37</xdr:row>
      <xdr:rowOff>144720</xdr:rowOff>
    </xdr:to>
    <mc:AlternateContent xmlns:mc="http://schemas.openxmlformats.org/markup-compatibility/2006" xmlns:xdr14="http://schemas.microsoft.com/office/excel/2010/spreadsheetDrawing" xmlns:aink="http://schemas.microsoft.com/office/drawing/2016/ink">
      <mc:Choice Requires="xdr14 aink">
        <xdr:contentPart xmlns:r="http://schemas.openxmlformats.org/officeDocument/2006/relationships" r:id="rId20">
          <xdr14:nvContentPartPr>
            <xdr14:cNvPr id="70" name="Ink 69">
              <a:extLst>
                <a:ext uri="{FF2B5EF4-FFF2-40B4-BE49-F238E27FC236}">
                  <a16:creationId xmlns:a16="http://schemas.microsoft.com/office/drawing/2014/main" id="{567C0D03-7F06-40A1-A5D4-F59DA8EC6000}"/>
                </a:ext>
              </a:extLst>
            </xdr14:cNvPr>
            <xdr14:cNvContentPartPr/>
          </xdr14:nvContentPartPr>
          <xdr14:nvPr macro=""/>
          <xdr14:xfrm>
            <a:off x="11818440" y="6910920"/>
            <a:ext cx="360" cy="360"/>
          </xdr14:xfrm>
        </xdr:contentPart>
      </mc:Choice>
      <mc:Fallback xmlns="">
        <xdr:pic>
          <xdr:nvPicPr>
            <xdr:cNvPr id="70" name="Ink 69">
              <a:extLst>
                <a:ext uri="{FF2B5EF4-FFF2-40B4-BE49-F238E27FC236}">
                  <a16:creationId xmlns:a16="http://schemas.microsoft.com/office/drawing/2014/main" id="{567C0D03-7F06-40A1-A5D4-F59DA8EC6000}"/>
                </a:ext>
              </a:extLst>
            </xdr:cNvPr>
            <xdr:cNvPicPr/>
          </xdr:nvPicPr>
          <xdr:blipFill>
            <a:blip xmlns:r="http://schemas.openxmlformats.org/officeDocument/2006/relationships" r:embed="rId21"/>
            <a:stretch>
              <a:fillRect/>
            </a:stretch>
          </xdr:blipFill>
          <xdr:spPr>
            <a:xfrm>
              <a:off x="11809800" y="690228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9</xdr:col>
      <xdr:colOff>120240</xdr:colOff>
      <xdr:row>37</xdr:row>
      <xdr:rowOff>68040</xdr:rowOff>
    </xdr:from>
    <xdr:to>
      <xdr:col>9</xdr:col>
      <xdr:colOff>190440</xdr:colOff>
      <xdr:row>37</xdr:row>
      <xdr:rowOff>97200</xdr:rowOff>
    </xdr:to>
    <mc:AlternateContent xmlns:mc="http://schemas.openxmlformats.org/markup-compatibility/2006" xmlns:xdr14="http://schemas.microsoft.com/office/excel/2010/spreadsheetDrawing" xmlns:aink="http://schemas.microsoft.com/office/drawing/2016/ink">
      <mc:Choice Requires="xdr14 aink">
        <xdr:contentPart xmlns:r="http://schemas.openxmlformats.org/officeDocument/2006/relationships" r:id="rId22">
          <xdr14:nvContentPartPr>
            <xdr14:cNvPr id="71" name="Ink 70">
              <a:extLst>
                <a:ext uri="{FF2B5EF4-FFF2-40B4-BE49-F238E27FC236}">
                  <a16:creationId xmlns:a16="http://schemas.microsoft.com/office/drawing/2014/main" id="{4DDCF319-B436-4092-BB9F-DBAE75D5B0B5}"/>
                </a:ext>
              </a:extLst>
            </xdr14:cNvPr>
            <xdr14:cNvContentPartPr/>
          </xdr14:nvContentPartPr>
          <xdr14:nvPr macro=""/>
          <xdr14:xfrm>
            <a:off x="11230200" y="6834600"/>
            <a:ext cx="70200" cy="29160"/>
          </xdr14:xfrm>
        </xdr:contentPart>
      </mc:Choice>
      <mc:Fallback xmlns="">
        <xdr:pic>
          <xdr:nvPicPr>
            <xdr:cNvPr id="71" name="Ink 70">
              <a:extLst>
                <a:ext uri="{FF2B5EF4-FFF2-40B4-BE49-F238E27FC236}">
                  <a16:creationId xmlns:a16="http://schemas.microsoft.com/office/drawing/2014/main" id="{4DDCF319-B436-4092-BB9F-DBAE75D5B0B5}"/>
                </a:ext>
              </a:extLst>
            </xdr:cNvPr>
            <xdr:cNvPicPr/>
          </xdr:nvPicPr>
          <xdr:blipFill>
            <a:blip xmlns:r="http://schemas.openxmlformats.org/officeDocument/2006/relationships" r:embed="rId23"/>
            <a:stretch>
              <a:fillRect/>
            </a:stretch>
          </xdr:blipFill>
          <xdr:spPr>
            <a:xfrm>
              <a:off x="11221560" y="6825960"/>
              <a:ext cx="87840" cy="468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7</xdr:col>
      <xdr:colOff>548160</xdr:colOff>
      <xdr:row>36</xdr:row>
      <xdr:rowOff>91080</xdr:rowOff>
    </xdr:from>
    <xdr:to>
      <xdr:col>7</xdr:col>
      <xdr:colOff>548520</xdr:colOff>
      <xdr:row>36</xdr:row>
      <xdr:rowOff>91440</xdr:rowOff>
    </xdr:to>
    <mc:AlternateContent xmlns:mc="http://schemas.openxmlformats.org/markup-compatibility/2006" xmlns:xdr14="http://schemas.microsoft.com/office/excel/2010/spreadsheetDrawing" xmlns:aink="http://schemas.microsoft.com/office/drawing/2016/ink">
      <mc:Choice Requires="xdr14 aink">
        <xdr:contentPart xmlns:r="http://schemas.openxmlformats.org/officeDocument/2006/relationships" r:id="rId24">
          <xdr14:nvContentPartPr>
            <xdr14:cNvPr id="72" name="Ink 71">
              <a:extLst>
                <a:ext uri="{FF2B5EF4-FFF2-40B4-BE49-F238E27FC236}">
                  <a16:creationId xmlns:a16="http://schemas.microsoft.com/office/drawing/2014/main" id="{CAC4D4D5-8B19-498D-BE76-1CBF882FA1DA}"/>
                </a:ext>
              </a:extLst>
            </xdr14:cNvPr>
            <xdr14:cNvContentPartPr/>
          </xdr14:nvContentPartPr>
          <xdr14:nvPr macro=""/>
          <xdr14:xfrm>
            <a:off x="10438920" y="6674760"/>
            <a:ext cx="360" cy="360"/>
          </xdr14:xfrm>
        </xdr:contentPart>
      </mc:Choice>
      <mc:Fallback xmlns="">
        <xdr:pic>
          <xdr:nvPicPr>
            <xdr:cNvPr id="72" name="Ink 71">
              <a:extLst>
                <a:ext uri="{FF2B5EF4-FFF2-40B4-BE49-F238E27FC236}">
                  <a16:creationId xmlns:a16="http://schemas.microsoft.com/office/drawing/2014/main" id="{CAC4D4D5-8B19-498D-BE76-1CBF882FA1DA}"/>
                </a:ext>
              </a:extLst>
            </xdr:cNvPr>
            <xdr:cNvPicPr/>
          </xdr:nvPicPr>
          <xdr:blipFill>
            <a:blip xmlns:r="http://schemas.openxmlformats.org/officeDocument/2006/relationships" r:embed="rId25"/>
            <a:stretch>
              <a:fillRect/>
            </a:stretch>
          </xdr:blipFill>
          <xdr:spPr>
            <a:xfrm>
              <a:off x="10430280" y="666612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0</xdr:col>
      <xdr:colOff>0</xdr:colOff>
      <xdr:row>31</xdr:row>
      <xdr:rowOff>7619</xdr:rowOff>
    </xdr:from>
    <xdr:to>
      <xdr:col>3</xdr:col>
      <xdr:colOff>617603</xdr:colOff>
      <xdr:row>58</xdr:row>
      <xdr:rowOff>16370</xdr:rowOff>
    </xdr:to>
    <xdr:pic>
      <xdr:nvPicPr>
        <xdr:cNvPr id="73" name="Picture 72">
          <a:extLst>
            <a:ext uri="{FF2B5EF4-FFF2-40B4-BE49-F238E27FC236}">
              <a16:creationId xmlns:a16="http://schemas.microsoft.com/office/drawing/2014/main" id="{440022B3-963B-4851-A14C-EE836D4669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0" y="5676899"/>
          <a:ext cx="5517263" cy="4946511"/>
        </a:xfrm>
        <a:prstGeom prst="rect">
          <a:avLst/>
        </a:prstGeom>
      </xdr:spPr>
    </xdr:pic>
    <xdr:clientData/>
  </xdr:twoCellAnchor>
</xdr:wsDr>
</file>

<file path=xl/ink/ink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0-03T09:23:09.786"/>
    </inkml:context>
    <inkml:brush xml:id="br0">
      <inkml:brushProperty name="width" value="0.05" units="cm"/>
      <inkml:brushProperty name="height" value="0.05" units="cm"/>
      <inkml:brushProperty name="color" value="#CC912C"/>
      <inkml:brushProperty name="inkEffects" value="gold"/>
      <inkml:brushProperty name="anchorX" value="-17058.94922"/>
      <inkml:brushProperty name="anchorY" value="-15779.10645"/>
      <inkml:brushProperty name="scaleFactor" value="0.5"/>
    </inkml:brush>
  </inkml:definitions>
  <inkml:trace contextRef="#ctx0" brushRef="#br0">0 1 24575,'0'0'0</inkml:trace>
</inkml:ink>
</file>

<file path=xl/ink/ink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0-03T09:31:05.705"/>
    </inkml:context>
    <inkml:brush xml:id="br0">
      <inkml:brushProperty name="width" value="0.05" units="cm"/>
      <inkml:brushProperty name="height" value="0.05" units="cm"/>
      <inkml:brushProperty name="color" value="#FF4E00"/>
      <inkml:brushProperty name="inkEffects" value="rainbow"/>
      <inkml:brushProperty name="anchorX" value="-20106.94922"/>
      <inkml:brushProperty name="anchorY" value="-18827.10742"/>
      <inkml:brushProperty name="scaleFactor" value="0.5"/>
    </inkml:brush>
  </inkml:definitions>
  <inkml:trace contextRef="#ctx0" brushRef="#br0">1 1 24575,'0'0'0</inkml:trace>
</inkml:ink>
</file>

<file path=xl/ink/ink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0-03T14:28:06.857"/>
    </inkml:context>
    <inkml:brush xml:id="br0">
      <inkml:brushProperty name="width" value="0.05" units="cm"/>
      <inkml:brushProperty name="height" value="0.05" units="cm"/>
      <inkml:brushProperty name="color" value="#FF4E00"/>
      <inkml:brushProperty name="inkEffects" value="rainbow"/>
      <inkml:brushProperty name="anchorX" value="-75242.23438"/>
      <inkml:brushProperty name="anchorY" value="-86273.46094"/>
      <inkml:brushProperty name="scaleFactor" value="0.5"/>
    </inkml:brush>
  </inkml:definitions>
  <inkml:trace contextRef="#ctx0" brushRef="#br0">1 1 24575,'0'0'0</inkml:trace>
</inkml:ink>
</file>

<file path=xl/ink/ink1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0-03T14:28:08.064"/>
    </inkml:context>
    <inkml:brush xml:id="br0">
      <inkml:brushProperty name="width" value="0.05" units="cm"/>
      <inkml:brushProperty name="height" value="0.05" units="cm"/>
      <inkml:brushProperty name="color" value="#FF4E00"/>
      <inkml:brushProperty name="inkEffects" value="rainbow"/>
      <inkml:brushProperty name="anchorX" value="-76258.23438"/>
      <inkml:brushProperty name="anchorY" value="-87289.46094"/>
      <inkml:brushProperty name="scaleFactor" value="0.5"/>
    </inkml:brush>
  </inkml:definitions>
  <inkml:trace contextRef="#ctx0" brushRef="#br0">195 1 24575,'0'0'0,"0"3"0,-5 7 0,-7-1 0,-18 3 0,-8 3 0,-2-3 0,1-1 0,9-4 0</inkml:trace>
</inkml:ink>
</file>

<file path=xl/ink/ink1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0-03T14:28:08.456"/>
    </inkml:context>
    <inkml:brush xml:id="br0">
      <inkml:brushProperty name="width" value="0.05" units="cm"/>
      <inkml:brushProperty name="height" value="0.05" units="cm"/>
      <inkml:brushProperty name="color" value="#FF4E00"/>
      <inkml:brushProperty name="inkEffects" value="rainbow"/>
      <inkml:brushProperty name="anchorX" value="-75048.70313"/>
      <inkml:brushProperty name="anchorY" value="-86353.01563"/>
      <inkml:brushProperty name="scaleFactor" value="0.5"/>
    </inkml:brush>
  </inkml:definitions>
  <inkml:trace contextRef="#ctx0" brushRef="#br0">1 1 24575,'0'0'0</inkml:trace>
</inkml:ink>
</file>

<file path=xl/ink/ink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0-03T09:26:29.593"/>
    </inkml:context>
    <inkml:brush xml:id="br0">
      <inkml:brushProperty name="width" value="0.05" units="cm"/>
      <inkml:brushProperty name="height" value="0.05" units="cm"/>
      <inkml:brushProperty name="color" value="#FF4E00"/>
      <inkml:brushProperty name="inkEffects" value="rainbow"/>
      <inkml:brushProperty name="anchorX" value="-33975.44141"/>
      <inkml:brushProperty name="anchorY" value="-31026.14648"/>
      <inkml:brushProperty name="scaleFactor" value="0.5"/>
    </inkml:brush>
  </inkml:definitions>
  <inkml:trace contextRef="#ctx0" brushRef="#br0">1 1 24575,'0'0'0</inkml:trace>
</inkml:ink>
</file>

<file path=xl/ink/ink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0-03T09:26:30.713"/>
    </inkml:context>
    <inkml:brush xml:id="br0">
      <inkml:brushProperty name="width" value="0.05" units="cm"/>
      <inkml:brushProperty name="height" value="0.05" units="cm"/>
      <inkml:brushProperty name="color" value="#FF4E00"/>
      <inkml:brushProperty name="inkEffects" value="rainbow"/>
      <inkml:brushProperty name="anchorX" value="-34991.44141"/>
      <inkml:brushProperty name="anchorY" value="-32042.14648"/>
      <inkml:brushProperty name="scaleFactor" value="0.5"/>
    </inkml:brush>
  </inkml:definitions>
  <inkml:trace contextRef="#ctx0" brushRef="#br0">1 1 24575,'0'0'0</inkml:trace>
</inkml:ink>
</file>

<file path=xl/ink/ink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0-03T09:26:31.801"/>
    </inkml:context>
    <inkml:brush xml:id="br0">
      <inkml:brushProperty name="width" value="0.05" units="cm"/>
      <inkml:brushProperty name="height" value="0.05" units="cm"/>
      <inkml:brushProperty name="color" value="#FF4E00"/>
      <inkml:brushProperty name="inkEffects" value="rainbow"/>
      <inkml:brushProperty name="anchorX" value="-36007.44141"/>
      <inkml:brushProperty name="anchorY" value="-33058.14844"/>
      <inkml:brushProperty name="scaleFactor" value="0.5"/>
    </inkml:brush>
  </inkml:definitions>
  <inkml:trace contextRef="#ctx0" brushRef="#br0">1 1 24575,'0'0'0</inkml:trace>
</inkml:ink>
</file>

<file path=xl/ink/ink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0-03T09:26:35.801"/>
    </inkml:context>
    <inkml:brush xml:id="br0">
      <inkml:brushProperty name="width" value="0.05" units="cm"/>
      <inkml:brushProperty name="height" value="0.05" units="cm"/>
      <inkml:brushProperty name="color" value="#FF4E00"/>
      <inkml:brushProperty name="inkEffects" value="rainbow"/>
      <inkml:brushProperty name="anchorX" value="-38039.44141"/>
      <inkml:brushProperty name="anchorY" value="-35090.14844"/>
      <inkml:brushProperty name="scaleFactor" value="0.5"/>
    </inkml:brush>
  </inkml:definitions>
  <inkml:trace contextRef="#ctx0" brushRef="#br0">10 1 24575,'0'0'0,"-4"3"0,-1 2 0</inkml:trace>
</inkml:ink>
</file>

<file path=xl/ink/ink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0-03T09:26:36.241"/>
    </inkml:context>
    <inkml:brush xml:id="br0">
      <inkml:brushProperty name="width" value="0.05" units="cm"/>
      <inkml:brushProperty name="height" value="0.05" units="cm"/>
      <inkml:brushProperty name="color" value="#FF4E00"/>
      <inkml:brushProperty name="inkEffects" value="rainbow"/>
      <inkml:brushProperty name="anchorX" value="-37014.92969"/>
      <inkml:brushProperty name="anchorY" value="-34082.66406"/>
      <inkml:brushProperty name="scaleFactor" value="0.5"/>
    </inkml:brush>
  </inkml:definitions>
  <inkml:trace contextRef="#ctx0" brushRef="#br0">1 1 24575,'0'0'0</inkml:trace>
</inkml:ink>
</file>

<file path=xl/ink/ink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0-03T09:26:36.505"/>
    </inkml:context>
    <inkml:brush xml:id="br0">
      <inkml:brushProperty name="width" value="0.05" units="cm"/>
      <inkml:brushProperty name="height" value="0.05" units="cm"/>
      <inkml:brushProperty name="color" value="#FF4E00"/>
      <inkml:brushProperty name="inkEffects" value="rainbow"/>
      <inkml:brushProperty name="anchorX" value="-38030.92969"/>
      <inkml:brushProperty name="anchorY" value="-35098.66406"/>
      <inkml:brushProperty name="scaleFactor" value="0.5"/>
    </inkml:brush>
    <inkml:brush xml:id="br1">
      <inkml:brushProperty name="width" value="0.05" units="cm"/>
      <inkml:brushProperty name="height" value="0.05" units="cm"/>
      <inkml:brushProperty name="color" value="#FF4E00"/>
      <inkml:brushProperty name="inkEffects" value="rainbow"/>
      <inkml:brushProperty name="anchorX" value="-39046.92969"/>
      <inkml:brushProperty name="anchorY" value="-36114.66406"/>
      <inkml:brushProperty name="scaleFactor" value="0.5"/>
    </inkml:brush>
  </inkml:definitions>
  <inkml:trace contextRef="#ctx0" brushRef="#br0">1 1 24575,'0'0'0</inkml:trace>
  <inkml:trace contextRef="#ctx0" brushRef="#br1" timeOffset="298.52">1 1 24575,'0'0'0</inkml:trace>
</inkml:ink>
</file>

<file path=xl/ink/ink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0-03T09:30:57.859"/>
    </inkml:context>
    <inkml:brush xml:id="br0">
      <inkml:brushProperty name="width" value="0.05" units="cm"/>
      <inkml:brushProperty name="height" value="0.05" units="cm"/>
      <inkml:brushProperty name="color" value="#FF4E00"/>
      <inkml:brushProperty name="inkEffects" value="rainbow"/>
      <inkml:brushProperty name="anchorX" value="-18074.94922"/>
      <inkml:brushProperty name="anchorY" value="-16795.10742"/>
      <inkml:brushProperty name="scaleFactor" value="0.5"/>
    </inkml:brush>
  </inkml:definitions>
  <inkml:trace contextRef="#ctx0" brushRef="#br0">1 1 24575,'0'0'0</inkml:trace>
</inkml:ink>
</file>

<file path=xl/ink/ink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0-03T09:31:04.936"/>
    </inkml:context>
    <inkml:brush xml:id="br0">
      <inkml:brushProperty name="width" value="0.05" units="cm"/>
      <inkml:brushProperty name="height" value="0.05" units="cm"/>
      <inkml:brushProperty name="color" value="#FF4E00"/>
      <inkml:brushProperty name="inkEffects" value="rainbow"/>
      <inkml:brushProperty name="anchorX" value="-19090.94922"/>
      <inkml:brushProperty name="anchorY" value="-17811.10742"/>
      <inkml:brushProperty name="scaleFactor" value="0.5"/>
    </inkml:brush>
  </inkml:definitions>
  <inkml:trace contextRef="#ctx0" brushRef="#br0">1 1 24575,'0'0'0</inkml:trace>
</inkml: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3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hyperlink" Target="https://www.pentairaquaeurope.com/files/catalogue/2022/en/203/index.html" TargetMode="External"/><Relationship Id="rId1" Type="http://schemas.openxmlformats.org/officeDocument/2006/relationships/hyperlink" Target="https://www.pentairaquaeurope.com/files/catalogue/2022/en/170/index.html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hyperlink" Target="https://www.pentairaquaeurope.com/files/catalogue/2022/en/187/index.html" TargetMode="External"/><Relationship Id="rId1" Type="http://schemas.openxmlformats.org/officeDocument/2006/relationships/hyperlink" Target="https://www.pentairaquaeurope.com/files/catalogue/2022/en/184/index.html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hyperlink" Target="https://www.pentairaquaeurope.com/files/catalogue/2022/en/203/index.html" TargetMode="External"/><Relationship Id="rId1" Type="http://schemas.openxmlformats.org/officeDocument/2006/relationships/hyperlink" Target="https://www.pentairaquaeurope.com/files/catalogue/2022/en/176/index.html" TargetMode="Externa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hyperlink" Target="https://www.pentairaquaeurope.com/files/catalogue/2022/en/192/index.html" TargetMode="External"/><Relationship Id="rId1" Type="http://schemas.openxmlformats.org/officeDocument/2006/relationships/hyperlink" Target="https://www.pentairaquaeurope.com/files/catalogue/2022/en/190/index.html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hyperlink" Target="https://www.pentairaquaeurope.com/files/catalogue/2022/en/243/index.html" TargetMode="External"/><Relationship Id="rId1" Type="http://schemas.openxmlformats.org/officeDocument/2006/relationships/hyperlink" Target="https://www.pentairaquaeurope.com/files/catalogue/2022/en/243/index.html" TargetMode="Externa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pentairaquaeurope.com/files/catalogue/2022/en/58/index.html" TargetMode="External"/><Relationship Id="rId2" Type="http://schemas.openxmlformats.org/officeDocument/2006/relationships/hyperlink" Target="https://www.pentairaquaeurope.com/files/catalogue/2022/en/57/index.html" TargetMode="External"/><Relationship Id="rId1" Type="http://schemas.openxmlformats.org/officeDocument/2006/relationships/hyperlink" Target="https://www.pentairaquaeurope.com/files/catalogue/2022/en/97/index.html" TargetMode="External"/><Relationship Id="rId4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20E634-C818-483C-8807-C5D19A3A6434}">
  <dimension ref="A1:BE68"/>
  <sheetViews>
    <sheetView tabSelected="1" zoomScale="80" zoomScaleNormal="80" workbookViewId="0">
      <selection activeCell="A60" sqref="A60"/>
    </sheetView>
  </sheetViews>
  <sheetFormatPr defaultRowHeight="15" x14ac:dyDescent="0.25"/>
  <cols>
    <col min="1" max="1" width="8.42578125" bestFit="1" customWidth="1"/>
    <col min="2" max="2" width="8.42578125" customWidth="1"/>
    <col min="3" max="3" width="16.7109375" customWidth="1"/>
    <col min="4" max="4" width="17.140625" customWidth="1"/>
    <col min="5" max="5" width="15.85546875" customWidth="1"/>
    <col min="6" max="6" width="11.28515625" customWidth="1"/>
    <col min="7" max="7" width="34.140625" customWidth="1"/>
    <col min="8" max="8" width="27.42578125" customWidth="1"/>
    <col min="9" max="9" width="5.7109375" style="1" customWidth="1"/>
    <col min="10" max="10" width="5.42578125" style="1" customWidth="1"/>
    <col min="11" max="11" width="5.140625" style="1" customWidth="1"/>
    <col min="12" max="12" width="5" style="1" bestFit="1" customWidth="1"/>
    <col min="13" max="13" width="5.7109375" style="1" customWidth="1"/>
    <col min="14" max="14" width="5.42578125" style="1" customWidth="1"/>
    <col min="15" max="15" width="5" style="1" bestFit="1" customWidth="1"/>
    <col min="16" max="16" width="6.7109375" style="1" customWidth="1"/>
    <col min="17" max="17" width="6" style="1" customWidth="1"/>
    <col min="18" max="18" width="5" style="1" bestFit="1" customWidth="1"/>
    <col min="19" max="19" width="5.5703125" style="1" customWidth="1"/>
    <col min="20" max="20" width="5.42578125" style="1" customWidth="1"/>
    <col min="21" max="23" width="5.7109375" style="1" customWidth="1"/>
    <col min="24" max="24" width="5.5703125" style="1" customWidth="1"/>
    <col min="25" max="25" width="6.140625" style="1" customWidth="1"/>
    <col min="26" max="26" width="6.7109375" style="1" customWidth="1"/>
    <col min="27" max="27" width="6.28515625" style="1" customWidth="1"/>
    <col min="28" max="28" width="5.7109375" style="1" customWidth="1"/>
    <col min="29" max="29" width="6.140625" style="1" customWidth="1"/>
    <col min="30" max="42" width="5" style="1" bestFit="1" customWidth="1"/>
    <col min="43" max="45" width="5" bestFit="1" customWidth="1"/>
    <col min="46" max="46" width="4.140625" customWidth="1"/>
    <col min="47" max="47" width="4.140625" style="41" customWidth="1"/>
    <col min="48" max="49" width="5.140625" bestFit="1" customWidth="1"/>
  </cols>
  <sheetData>
    <row r="1" spans="1:57" ht="14.45" customHeight="1" x14ac:dyDescent="0.25">
      <c r="A1" s="22"/>
      <c r="B1" t="s">
        <v>12</v>
      </c>
    </row>
    <row r="2" spans="1:57" x14ac:dyDescent="0.25">
      <c r="A2" s="30"/>
      <c r="B2" t="s">
        <v>146</v>
      </c>
    </row>
    <row r="3" spans="1:57" x14ac:dyDescent="0.25">
      <c r="A3" s="21"/>
      <c r="B3" t="s">
        <v>177</v>
      </c>
    </row>
    <row r="4" spans="1:57" ht="15.75" thickBot="1" x14ac:dyDescent="0.3">
      <c r="C4" s="8"/>
      <c r="D4" s="8"/>
      <c r="E4" s="8"/>
      <c r="F4" s="8"/>
      <c r="G4" s="8"/>
      <c r="H4" s="8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8"/>
      <c r="AR4" s="8"/>
      <c r="AS4" s="8"/>
      <c r="AT4" s="8"/>
      <c r="AU4" s="8"/>
      <c r="AV4" s="8"/>
      <c r="AW4" s="8"/>
    </row>
    <row r="5" spans="1:57" ht="15.75" thickBot="1" x14ac:dyDescent="0.3">
      <c r="A5" s="270" t="s">
        <v>6</v>
      </c>
      <c r="B5" s="271"/>
      <c r="C5" s="271"/>
      <c r="D5" s="271"/>
      <c r="E5" s="271"/>
      <c r="F5" s="271"/>
      <c r="G5" s="271"/>
      <c r="H5" s="271"/>
      <c r="I5" s="271"/>
      <c r="J5" s="271"/>
      <c r="K5" s="271"/>
      <c r="L5" s="271"/>
      <c r="M5" s="271"/>
      <c r="N5" s="271"/>
      <c r="O5" s="271"/>
      <c r="P5" s="271"/>
      <c r="Q5" s="271"/>
      <c r="R5" s="271"/>
      <c r="S5" s="271"/>
      <c r="T5" s="271"/>
      <c r="U5" s="271"/>
      <c r="V5" s="271"/>
      <c r="W5" s="271"/>
      <c r="X5" s="271"/>
      <c r="Y5" s="271"/>
      <c r="Z5" s="271"/>
      <c r="AA5" s="271"/>
      <c r="AB5" s="271"/>
      <c r="AC5" s="271"/>
      <c r="AD5" s="271"/>
      <c r="AE5" s="271"/>
      <c r="AF5" s="271"/>
      <c r="AG5" s="271"/>
      <c r="AH5" s="271"/>
      <c r="AI5" s="271"/>
      <c r="AJ5" s="271"/>
      <c r="AK5" s="271"/>
      <c r="AL5" s="271"/>
      <c r="AM5" s="271"/>
      <c r="AN5" s="271"/>
      <c r="AO5" s="272"/>
      <c r="AP5" s="8"/>
      <c r="AQ5" s="8"/>
      <c r="AR5" s="8"/>
      <c r="AS5" s="8"/>
      <c r="AT5" s="10"/>
      <c r="AU5" s="10"/>
      <c r="AV5" s="8"/>
      <c r="AW5" s="8"/>
      <c r="AX5" s="8"/>
      <c r="AY5" s="8"/>
      <c r="AZ5" s="8"/>
      <c r="BA5" s="8"/>
      <c r="BB5" s="8"/>
      <c r="BC5" s="8"/>
      <c r="BD5" s="8"/>
      <c r="BE5" s="8"/>
    </row>
    <row r="6" spans="1:57" x14ac:dyDescent="0.25">
      <c r="A6" s="274" t="s">
        <v>5</v>
      </c>
      <c r="B6" s="279" t="s">
        <v>4</v>
      </c>
      <c r="C6" s="284" t="s">
        <v>200</v>
      </c>
      <c r="D6" s="284" t="s">
        <v>201</v>
      </c>
      <c r="E6" s="284" t="s">
        <v>202</v>
      </c>
      <c r="F6" s="273" t="s">
        <v>8</v>
      </c>
      <c r="G6" s="273" t="s">
        <v>3</v>
      </c>
      <c r="H6" s="52" t="s">
        <v>23</v>
      </c>
      <c r="I6" s="262" t="s">
        <v>18</v>
      </c>
      <c r="J6" s="262"/>
      <c r="K6" s="262"/>
      <c r="L6" s="262" t="s">
        <v>19</v>
      </c>
      <c r="M6" s="262"/>
      <c r="N6" s="262"/>
      <c r="O6" s="262"/>
      <c r="P6" s="262"/>
      <c r="Q6" s="262"/>
      <c r="R6" s="262"/>
      <c r="S6" s="262" t="s">
        <v>20</v>
      </c>
      <c r="T6" s="262"/>
      <c r="U6" s="262"/>
      <c r="V6" s="262"/>
      <c r="W6" s="262"/>
      <c r="X6" s="262"/>
      <c r="Y6" s="262"/>
      <c r="Z6" s="262"/>
      <c r="AA6" s="262"/>
      <c r="AB6" s="262" t="s">
        <v>21</v>
      </c>
      <c r="AC6" s="262"/>
      <c r="AD6" s="225"/>
      <c r="AE6" s="225"/>
      <c r="AF6" s="225"/>
      <c r="AG6" s="225"/>
      <c r="AH6" s="225"/>
      <c r="AI6" s="225"/>
      <c r="AJ6" s="225"/>
      <c r="AK6" s="225"/>
      <c r="AL6" s="225"/>
      <c r="AM6" s="225"/>
      <c r="AN6" s="225"/>
      <c r="AO6" s="226"/>
      <c r="AP6" s="8"/>
      <c r="AQ6" s="8"/>
      <c r="AR6" s="8"/>
      <c r="AS6" s="8"/>
      <c r="AT6" s="11"/>
      <c r="AU6" s="23"/>
      <c r="AV6" s="11"/>
      <c r="AW6" s="11"/>
      <c r="AX6" s="11"/>
      <c r="AY6" s="11"/>
      <c r="AZ6" s="11"/>
      <c r="BA6" s="11"/>
      <c r="BB6" s="11"/>
      <c r="BC6" s="11"/>
      <c r="BD6" s="8"/>
      <c r="BE6" s="8"/>
    </row>
    <row r="7" spans="1:57" s="41" customFormat="1" x14ac:dyDescent="0.25">
      <c r="A7" s="275"/>
      <c r="B7" s="280"/>
      <c r="C7" s="282"/>
      <c r="D7" s="282"/>
      <c r="E7" s="282"/>
      <c r="F7" s="259"/>
      <c r="G7" s="259"/>
      <c r="H7" s="16" t="s">
        <v>34</v>
      </c>
      <c r="I7" s="210">
        <v>300</v>
      </c>
      <c r="J7" s="210">
        <v>325</v>
      </c>
      <c r="K7" s="210">
        <v>350</v>
      </c>
      <c r="L7" s="210">
        <v>375</v>
      </c>
      <c r="M7" s="210">
        <v>400</v>
      </c>
      <c r="N7" s="210">
        <v>425</v>
      </c>
      <c r="O7" s="210">
        <v>450</v>
      </c>
      <c r="P7" s="210">
        <v>475</v>
      </c>
      <c r="Q7" s="210">
        <v>500</v>
      </c>
      <c r="R7" s="210">
        <v>525</v>
      </c>
      <c r="S7" s="210">
        <v>550</v>
      </c>
      <c r="T7" s="210">
        <v>575</v>
      </c>
      <c r="U7" s="210">
        <v>600</v>
      </c>
      <c r="V7" s="210">
        <v>625</v>
      </c>
      <c r="W7" s="210">
        <v>650</v>
      </c>
      <c r="X7" s="210">
        <v>675</v>
      </c>
      <c r="Y7" s="210">
        <v>700</v>
      </c>
      <c r="Z7" s="210">
        <v>725</v>
      </c>
      <c r="AA7" s="210">
        <v>750</v>
      </c>
      <c r="AB7" s="210">
        <v>775</v>
      </c>
      <c r="AC7" s="210">
        <v>800</v>
      </c>
      <c r="AD7" s="169"/>
      <c r="AE7" s="169"/>
      <c r="AF7" s="169"/>
      <c r="AG7" s="169"/>
      <c r="AH7" s="169"/>
      <c r="AI7" s="169"/>
      <c r="AJ7" s="169"/>
      <c r="AK7" s="169"/>
      <c r="AL7" s="169"/>
      <c r="AM7" s="169"/>
      <c r="AN7" s="169"/>
      <c r="AO7" s="170"/>
      <c r="AP7" s="8"/>
      <c r="AQ7" s="8"/>
      <c r="AR7" s="8"/>
      <c r="AS7" s="8"/>
      <c r="AT7" s="11"/>
      <c r="AU7" s="23"/>
      <c r="AV7" s="11"/>
      <c r="AW7" s="11"/>
      <c r="AX7" s="11"/>
      <c r="AY7" s="11"/>
      <c r="AZ7" s="11"/>
      <c r="BA7" s="11"/>
      <c r="BB7" s="11"/>
      <c r="BC7" s="11"/>
      <c r="BD7" s="8"/>
      <c r="BE7" s="8"/>
    </row>
    <row r="8" spans="1:57" ht="18" thickBot="1" x14ac:dyDescent="0.3">
      <c r="A8" s="276"/>
      <c r="B8" s="281"/>
      <c r="C8" s="283"/>
      <c r="D8" s="283"/>
      <c r="E8" s="283"/>
      <c r="F8" s="260"/>
      <c r="G8" s="260"/>
      <c r="H8" s="43" t="s">
        <v>186</v>
      </c>
      <c r="I8" s="151">
        <v>12</v>
      </c>
      <c r="J8" s="151">
        <v>13</v>
      </c>
      <c r="K8" s="151">
        <v>14</v>
      </c>
      <c r="L8" s="151">
        <v>15</v>
      </c>
      <c r="M8" s="151">
        <v>16</v>
      </c>
      <c r="N8" s="151">
        <v>17</v>
      </c>
      <c r="O8" s="151">
        <v>18</v>
      </c>
      <c r="P8" s="151">
        <v>19</v>
      </c>
      <c r="Q8" s="151">
        <v>20</v>
      </c>
      <c r="R8" s="151">
        <v>21</v>
      </c>
      <c r="S8" s="151">
        <v>22</v>
      </c>
      <c r="T8" s="151">
        <v>23</v>
      </c>
      <c r="U8" s="151">
        <v>24</v>
      </c>
      <c r="V8" s="151">
        <v>25</v>
      </c>
      <c r="W8" s="151">
        <v>26</v>
      </c>
      <c r="X8" s="151">
        <v>27</v>
      </c>
      <c r="Y8" s="151">
        <v>28</v>
      </c>
      <c r="Z8" s="151">
        <v>29</v>
      </c>
      <c r="AA8" s="151">
        <v>30</v>
      </c>
      <c r="AB8" s="151">
        <v>31</v>
      </c>
      <c r="AC8" s="151">
        <v>32</v>
      </c>
      <c r="AD8" s="151">
        <v>33</v>
      </c>
      <c r="AE8" s="151">
        <v>34</v>
      </c>
      <c r="AF8" s="151">
        <v>35</v>
      </c>
      <c r="AG8" s="151">
        <v>36</v>
      </c>
      <c r="AH8" s="151">
        <v>40</v>
      </c>
      <c r="AI8" s="151">
        <v>42</v>
      </c>
      <c r="AJ8" s="151">
        <v>44</v>
      </c>
      <c r="AK8" s="151">
        <v>48</v>
      </c>
      <c r="AL8" s="151">
        <v>50</v>
      </c>
      <c r="AM8" s="151">
        <v>55</v>
      </c>
      <c r="AN8" s="151">
        <v>57</v>
      </c>
      <c r="AO8" s="152">
        <v>60</v>
      </c>
      <c r="AP8" s="8"/>
      <c r="AQ8" s="8"/>
      <c r="AR8" s="8"/>
      <c r="AS8" s="8"/>
      <c r="AT8" s="8"/>
      <c r="AU8" s="8"/>
      <c r="AV8" s="8"/>
      <c r="AW8" s="8"/>
      <c r="AX8" s="8"/>
      <c r="AY8" s="8"/>
      <c r="AZ8" s="8"/>
      <c r="BA8" s="8"/>
      <c r="BB8" s="8"/>
      <c r="BC8" s="8"/>
      <c r="BD8" s="8"/>
      <c r="BE8" s="8"/>
    </row>
    <row r="9" spans="1:57" x14ac:dyDescent="0.25">
      <c r="A9" s="42" t="s">
        <v>2</v>
      </c>
      <c r="B9" s="164" t="s">
        <v>138</v>
      </c>
      <c r="C9" s="31">
        <v>32</v>
      </c>
      <c r="D9" s="31"/>
      <c r="E9" s="31">
        <v>15</v>
      </c>
      <c r="F9" s="31" t="s">
        <v>10</v>
      </c>
      <c r="G9" s="261" t="s">
        <v>179</v>
      </c>
      <c r="H9" s="261"/>
      <c r="I9" s="24"/>
      <c r="J9" s="24"/>
      <c r="K9" s="24"/>
      <c r="L9" s="24"/>
      <c r="M9" s="24"/>
      <c r="N9" s="24"/>
      <c r="O9" s="24"/>
      <c r="P9" s="24"/>
      <c r="Q9" s="24"/>
      <c r="R9" s="24"/>
      <c r="S9" s="24"/>
      <c r="T9" s="24"/>
      <c r="U9" s="24"/>
      <c r="V9" s="24"/>
      <c r="W9" s="24"/>
      <c r="X9" s="24"/>
      <c r="Y9" s="24"/>
      <c r="Z9" s="24"/>
      <c r="AA9" s="24"/>
      <c r="AB9" s="24"/>
      <c r="AC9" s="26"/>
      <c r="AD9" s="10"/>
      <c r="AE9" s="23"/>
      <c r="AF9" s="23"/>
      <c r="AG9" s="23"/>
      <c r="AH9" s="23"/>
      <c r="AI9" s="23"/>
      <c r="AJ9" s="23"/>
      <c r="AK9" s="23"/>
      <c r="AL9" s="23"/>
      <c r="AM9" s="23"/>
      <c r="AN9" s="23"/>
      <c r="AO9" s="7"/>
      <c r="AP9" s="8"/>
      <c r="AQ9" s="8"/>
      <c r="AR9" s="8"/>
      <c r="AS9" s="8"/>
      <c r="AT9" s="10"/>
      <c r="AU9" s="10"/>
      <c r="AV9" s="10"/>
      <c r="AW9" s="10"/>
      <c r="AX9" s="10"/>
      <c r="AY9" s="10"/>
      <c r="AZ9" s="10"/>
      <c r="BA9" s="10"/>
      <c r="BB9" s="10"/>
      <c r="BC9" s="10"/>
      <c r="BD9" s="8"/>
      <c r="BE9" s="8"/>
    </row>
    <row r="10" spans="1:57" x14ac:dyDescent="0.25">
      <c r="A10" s="13" t="s">
        <v>1</v>
      </c>
      <c r="B10" s="18" t="s">
        <v>184</v>
      </c>
      <c r="C10" s="14">
        <v>18.2</v>
      </c>
      <c r="D10" s="14">
        <f t="shared" ref="D10:D15" si="0">ROUND(C10*SQRT(1.5),1)</f>
        <v>22.3</v>
      </c>
      <c r="E10" s="14">
        <v>20.2</v>
      </c>
      <c r="F10" s="14" t="s">
        <v>11</v>
      </c>
      <c r="G10" s="266" t="s">
        <v>147</v>
      </c>
      <c r="H10" s="266"/>
      <c r="I10" s="27"/>
      <c r="J10" s="27"/>
      <c r="K10" s="27"/>
      <c r="L10" s="27"/>
      <c r="M10" s="27"/>
      <c r="N10" s="27"/>
      <c r="O10" s="27"/>
      <c r="P10" s="25"/>
      <c r="Q10" s="25"/>
      <c r="R10" s="25"/>
      <c r="S10" s="35"/>
      <c r="T10" s="9"/>
      <c r="U10" s="9"/>
      <c r="V10" s="9"/>
      <c r="W10" s="9"/>
      <c r="X10" s="9"/>
      <c r="Y10" s="9"/>
      <c r="Z10" s="9"/>
      <c r="AA10" s="9"/>
      <c r="AB10" s="9"/>
      <c r="AC10" s="6"/>
      <c r="AD10" s="9"/>
      <c r="AE10" s="9"/>
      <c r="AF10" s="9"/>
      <c r="AG10" s="9"/>
      <c r="AH10" s="9"/>
      <c r="AI10" s="9"/>
      <c r="AJ10" s="9"/>
      <c r="AK10" s="9"/>
      <c r="AL10" s="9"/>
      <c r="AM10" s="9"/>
      <c r="AN10" s="9"/>
      <c r="AO10" s="5"/>
      <c r="AP10" s="8"/>
      <c r="AQ10" s="8"/>
      <c r="AR10" s="8"/>
      <c r="AS10" s="8"/>
      <c r="AT10" s="10"/>
      <c r="AU10" s="10"/>
      <c r="AV10" s="14"/>
      <c r="AW10" s="14"/>
      <c r="AX10" s="14"/>
      <c r="AY10" s="14"/>
      <c r="AZ10" s="14"/>
      <c r="BA10" s="14"/>
      <c r="BB10" s="14"/>
      <c r="BC10" s="14"/>
      <c r="BD10" s="8"/>
      <c r="BE10" s="8"/>
    </row>
    <row r="11" spans="1:57" x14ac:dyDescent="0.25">
      <c r="A11" s="13" t="s">
        <v>2</v>
      </c>
      <c r="B11" s="93" t="s">
        <v>139</v>
      </c>
      <c r="C11" s="14">
        <v>21</v>
      </c>
      <c r="D11" s="14">
        <f t="shared" si="0"/>
        <v>25.7</v>
      </c>
      <c r="E11" s="14">
        <v>12</v>
      </c>
      <c r="F11" s="14" t="s">
        <v>9</v>
      </c>
      <c r="G11" s="264" t="s">
        <v>7</v>
      </c>
      <c r="H11" s="264"/>
      <c r="I11" s="27"/>
      <c r="J11" s="27"/>
      <c r="K11" s="27"/>
      <c r="L11" s="27"/>
      <c r="M11" s="27"/>
      <c r="N11" s="27"/>
      <c r="O11" s="27"/>
      <c r="P11" s="27"/>
      <c r="Q11" s="27"/>
      <c r="R11" s="27"/>
      <c r="S11" s="25"/>
      <c r="T11" s="25"/>
      <c r="U11" s="25"/>
      <c r="V11" s="25"/>
      <c r="W11" s="35"/>
      <c r="X11" s="9"/>
      <c r="Y11" s="9"/>
      <c r="Z11" s="9"/>
      <c r="AA11" s="9"/>
      <c r="AB11" s="9"/>
      <c r="AC11" s="6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  <c r="AO11" s="5"/>
      <c r="AP11" s="8"/>
      <c r="AQ11" s="8"/>
      <c r="AR11" s="8"/>
      <c r="AS11" s="8"/>
      <c r="AT11" s="10"/>
      <c r="AU11" s="10"/>
      <c r="AV11" s="8"/>
      <c r="AW11" s="8"/>
      <c r="AX11" s="8"/>
      <c r="AY11" s="8"/>
      <c r="AZ11" s="8"/>
      <c r="BA11" s="8"/>
      <c r="BB11" s="8"/>
      <c r="BC11" s="8"/>
      <c r="BD11" s="8"/>
      <c r="BE11" s="8"/>
    </row>
    <row r="12" spans="1:57" s="37" customFormat="1" x14ac:dyDescent="0.25">
      <c r="A12" s="13" t="s">
        <v>0</v>
      </c>
      <c r="B12" s="18">
        <v>3150</v>
      </c>
      <c r="C12" s="14">
        <v>22</v>
      </c>
      <c r="D12" s="14">
        <f t="shared" si="0"/>
        <v>26.9</v>
      </c>
      <c r="E12" s="14">
        <v>24</v>
      </c>
      <c r="F12" s="14" t="s">
        <v>11</v>
      </c>
      <c r="G12" s="264" t="s">
        <v>141</v>
      </c>
      <c r="H12" s="264"/>
      <c r="I12" s="27"/>
      <c r="J12" s="27"/>
      <c r="K12" s="27"/>
      <c r="L12" s="27"/>
      <c r="M12" s="27"/>
      <c r="N12" s="27"/>
      <c r="O12" s="27"/>
      <c r="P12" s="27"/>
      <c r="Q12" s="27"/>
      <c r="R12" s="27"/>
      <c r="S12" s="27"/>
      <c r="T12" s="25"/>
      <c r="U12" s="25"/>
      <c r="V12" s="25"/>
      <c r="W12" s="25"/>
      <c r="X12" s="25"/>
      <c r="Y12" s="9"/>
      <c r="Z12" s="9"/>
      <c r="AA12" s="9"/>
      <c r="AB12" s="9"/>
      <c r="AC12" s="6"/>
      <c r="AD12" s="9"/>
      <c r="AE12" s="9"/>
      <c r="AF12" s="9"/>
      <c r="AG12" s="9"/>
      <c r="AH12" s="9"/>
      <c r="AI12" s="9"/>
      <c r="AJ12" s="9"/>
      <c r="AK12" s="9"/>
      <c r="AL12" s="9"/>
      <c r="AM12" s="9"/>
      <c r="AN12" s="9"/>
      <c r="AO12" s="5"/>
      <c r="AP12" s="8"/>
      <c r="AQ12" s="8"/>
      <c r="AR12" s="8"/>
      <c r="AS12" s="8"/>
      <c r="AT12" s="10"/>
      <c r="AU12" s="10"/>
      <c r="AV12" s="8"/>
      <c r="AW12" s="8"/>
      <c r="AX12" s="8"/>
      <c r="AY12" s="8"/>
      <c r="AZ12" s="8"/>
      <c r="BA12" s="8"/>
      <c r="BB12" s="8"/>
      <c r="BC12" s="8"/>
      <c r="BD12" s="8"/>
      <c r="BE12" s="8"/>
    </row>
    <row r="13" spans="1:57" x14ac:dyDescent="0.25">
      <c r="A13" s="13" t="s">
        <v>0</v>
      </c>
      <c r="B13" s="14">
        <v>2910</v>
      </c>
      <c r="C13" s="14">
        <v>24</v>
      </c>
      <c r="D13" s="14">
        <f t="shared" si="0"/>
        <v>29.4</v>
      </c>
      <c r="E13" s="14">
        <v>7.9</v>
      </c>
      <c r="F13" s="14" t="s">
        <v>11</v>
      </c>
      <c r="G13" s="264" t="s">
        <v>141</v>
      </c>
      <c r="H13" s="264"/>
      <c r="I13" s="27"/>
      <c r="J13" s="27"/>
      <c r="K13" s="27"/>
      <c r="L13" s="27"/>
      <c r="M13" s="27"/>
      <c r="N13" s="27"/>
      <c r="O13" s="27"/>
      <c r="P13" s="27"/>
      <c r="Q13" s="27"/>
      <c r="R13" s="27"/>
      <c r="S13" s="27"/>
      <c r="T13" s="27"/>
      <c r="U13" s="27"/>
      <c r="V13" s="25"/>
      <c r="W13" s="25"/>
      <c r="X13" s="25"/>
      <c r="Y13" s="25"/>
      <c r="Z13" s="25"/>
      <c r="AA13" s="9"/>
      <c r="AB13" s="9"/>
      <c r="AC13" s="6"/>
      <c r="AD13" s="9"/>
      <c r="AE13" s="9"/>
      <c r="AF13" s="9"/>
      <c r="AG13" s="9"/>
      <c r="AH13" s="9"/>
      <c r="AI13" s="9"/>
      <c r="AJ13" s="9"/>
      <c r="AK13" s="9"/>
      <c r="AL13" s="9"/>
      <c r="AM13" s="9"/>
      <c r="AN13" s="9"/>
      <c r="AO13" s="5"/>
      <c r="AP13" s="8"/>
      <c r="AQ13" s="8"/>
      <c r="AR13" s="8"/>
      <c r="AS13" s="8"/>
      <c r="AT13" s="10"/>
      <c r="AU13" s="10"/>
      <c r="AV13" s="8"/>
      <c r="AW13" s="8"/>
      <c r="AX13" s="8"/>
      <c r="AY13" s="8"/>
      <c r="AZ13" s="8"/>
      <c r="BA13" s="8"/>
      <c r="BB13" s="8"/>
      <c r="BC13" s="8"/>
      <c r="BD13" s="8"/>
      <c r="BE13" s="8"/>
    </row>
    <row r="14" spans="1:57" s="41" customFormat="1" x14ac:dyDescent="0.25">
      <c r="A14" s="13" t="s">
        <v>1</v>
      </c>
      <c r="B14" s="223" t="s">
        <v>204</v>
      </c>
      <c r="C14" s="14">
        <v>36</v>
      </c>
      <c r="D14" s="14">
        <f t="shared" si="0"/>
        <v>44.1</v>
      </c>
      <c r="E14" s="14">
        <v>20.2</v>
      </c>
      <c r="F14" s="14" t="s">
        <v>10</v>
      </c>
      <c r="G14" s="266" t="s">
        <v>147</v>
      </c>
      <c r="H14" s="266"/>
      <c r="I14" s="27"/>
      <c r="J14" s="27"/>
      <c r="K14" s="27"/>
      <c r="L14" s="27"/>
      <c r="M14" s="27"/>
      <c r="N14" s="27"/>
      <c r="O14" s="27"/>
      <c r="P14" s="27"/>
      <c r="Q14" s="27"/>
      <c r="R14" s="27"/>
      <c r="S14" s="27"/>
      <c r="T14" s="27"/>
      <c r="U14" s="27"/>
      <c r="V14" s="27"/>
      <c r="W14" s="27"/>
      <c r="X14" s="27"/>
      <c r="Y14" s="27"/>
      <c r="Z14" s="27"/>
      <c r="AA14" s="32"/>
      <c r="AB14" s="32"/>
      <c r="AC14" s="221"/>
      <c r="AD14" s="32"/>
      <c r="AE14" s="32"/>
      <c r="AF14" s="32"/>
      <c r="AG14" s="32"/>
      <c r="AH14" s="35"/>
      <c r="AI14" s="35"/>
      <c r="AJ14" s="35"/>
      <c r="AK14" s="9"/>
      <c r="AL14" s="9"/>
      <c r="AM14" s="9"/>
      <c r="AN14" s="9"/>
      <c r="AO14" s="5"/>
      <c r="AP14" s="8"/>
      <c r="AQ14" s="8"/>
      <c r="AR14" s="8"/>
      <c r="AS14" s="8"/>
      <c r="AT14" s="10"/>
      <c r="AU14" s="10"/>
      <c r="AV14" s="8"/>
      <c r="AW14" s="8"/>
      <c r="AX14" s="8"/>
      <c r="AY14" s="8"/>
      <c r="AZ14" s="8"/>
      <c r="BA14" s="8"/>
      <c r="BB14" s="8"/>
      <c r="BC14" s="8"/>
      <c r="BD14" s="8"/>
      <c r="BE14" s="8"/>
    </row>
    <row r="15" spans="1:57" ht="15.75" thickBot="1" x14ac:dyDescent="0.3">
      <c r="A15" s="19" t="s">
        <v>0</v>
      </c>
      <c r="B15" s="20">
        <v>3900</v>
      </c>
      <c r="C15" s="20">
        <v>57</v>
      </c>
      <c r="D15" s="20">
        <f t="shared" si="0"/>
        <v>69.8</v>
      </c>
      <c r="E15" s="20">
        <v>24</v>
      </c>
      <c r="F15" s="20" t="s">
        <v>11</v>
      </c>
      <c r="G15" s="265" t="s">
        <v>142</v>
      </c>
      <c r="H15" s="265"/>
      <c r="I15" s="28"/>
      <c r="J15" s="28"/>
      <c r="K15" s="28"/>
      <c r="L15" s="28"/>
      <c r="M15" s="28"/>
      <c r="N15" s="28"/>
      <c r="O15" s="28"/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9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3"/>
      <c r="AP15" s="8"/>
      <c r="AQ15" s="8"/>
      <c r="AR15" s="8"/>
      <c r="AS15" s="8"/>
      <c r="AT15" s="8"/>
      <c r="AU15" s="8"/>
      <c r="AV15" s="8"/>
      <c r="AW15" s="8"/>
      <c r="AX15" s="8"/>
      <c r="AY15" s="8"/>
      <c r="AZ15" s="8"/>
      <c r="BA15" s="8"/>
      <c r="BB15" s="8"/>
      <c r="BC15" s="8"/>
      <c r="BD15" s="8"/>
      <c r="BE15" s="8"/>
    </row>
    <row r="16" spans="1:57" s="41" customFormat="1" x14ac:dyDescent="0.25">
      <c r="A16" s="74" t="s">
        <v>132</v>
      </c>
      <c r="B16" s="75"/>
      <c r="C16" s="75"/>
      <c r="D16" s="75"/>
      <c r="E16" s="75"/>
      <c r="F16" s="75"/>
      <c r="G16" s="62"/>
      <c r="H16" s="52" t="s">
        <v>42</v>
      </c>
      <c r="I16" s="209" t="s">
        <v>107</v>
      </c>
      <c r="J16" s="262" t="s">
        <v>108</v>
      </c>
      <c r="K16" s="262"/>
      <c r="L16" s="262"/>
      <c r="M16" s="262"/>
      <c r="N16" s="262" t="s">
        <v>109</v>
      </c>
      <c r="O16" s="262"/>
      <c r="P16" s="262"/>
      <c r="Q16" s="262"/>
      <c r="R16" s="262" t="s">
        <v>45</v>
      </c>
      <c r="S16" s="262"/>
      <c r="T16" s="262"/>
      <c r="U16" s="262"/>
      <c r="V16" s="262"/>
      <c r="W16" s="262"/>
      <c r="X16" s="262"/>
      <c r="Y16" s="262"/>
      <c r="Z16" s="262" t="s">
        <v>110</v>
      </c>
      <c r="AA16" s="262"/>
      <c r="AB16" s="262"/>
      <c r="AC16" s="262"/>
      <c r="AD16" s="75"/>
      <c r="AE16" s="75"/>
      <c r="AF16" s="75"/>
      <c r="AG16" s="75"/>
      <c r="AH16" s="75"/>
      <c r="AI16" s="75"/>
      <c r="AJ16" s="75"/>
      <c r="AK16" s="75"/>
      <c r="AL16" s="75"/>
      <c r="AM16" s="75"/>
      <c r="AN16" s="75"/>
      <c r="AO16" s="83"/>
      <c r="AP16" s="8"/>
      <c r="AQ16" s="8"/>
      <c r="AR16" s="8"/>
      <c r="AS16" s="8"/>
      <c r="AT16" s="8"/>
      <c r="AU16" s="8"/>
      <c r="AV16" s="8"/>
      <c r="AW16" s="8"/>
      <c r="AX16" s="8"/>
      <c r="AY16" s="8"/>
      <c r="AZ16" s="8"/>
      <c r="BA16" s="8"/>
      <c r="BB16" s="8"/>
      <c r="BC16" s="8"/>
      <c r="BD16" s="8"/>
      <c r="BE16" s="8"/>
    </row>
    <row r="17" spans="1:57" s="41" customFormat="1" x14ac:dyDescent="0.25">
      <c r="A17" s="13" t="s">
        <v>1</v>
      </c>
      <c r="B17" s="18" t="s">
        <v>184</v>
      </c>
      <c r="C17" s="14">
        <f>18.2*2</f>
        <v>36.4</v>
      </c>
      <c r="D17" s="14">
        <f>ROUND(C17*SQRT(1.5),1)</f>
        <v>44.6</v>
      </c>
      <c r="E17" s="14">
        <v>20.2</v>
      </c>
      <c r="F17" s="14" t="s">
        <v>11</v>
      </c>
      <c r="G17" s="266" t="s">
        <v>147</v>
      </c>
      <c r="H17" s="266"/>
      <c r="I17" s="173"/>
      <c r="J17" s="173"/>
      <c r="K17" s="173"/>
      <c r="L17" s="173"/>
      <c r="M17" s="173"/>
      <c r="N17" s="173"/>
      <c r="O17" s="173"/>
      <c r="P17" s="173"/>
      <c r="Q17" s="173"/>
      <c r="R17" s="173"/>
      <c r="S17" s="173"/>
      <c r="T17" s="173"/>
      <c r="U17" s="173"/>
      <c r="V17" s="173"/>
      <c r="W17" s="173"/>
      <c r="X17" s="173"/>
      <c r="Y17" s="173"/>
      <c r="Z17" s="173"/>
      <c r="AA17" s="173"/>
      <c r="AB17" s="173"/>
      <c r="AC17" s="173"/>
      <c r="AD17" s="27"/>
      <c r="AE17" s="27"/>
      <c r="AF17" s="27"/>
      <c r="AG17" s="27"/>
      <c r="AH17" s="25"/>
      <c r="AI17" s="25"/>
      <c r="AJ17" s="25"/>
      <c r="AK17" s="14"/>
      <c r="AL17" s="14"/>
      <c r="AM17" s="14"/>
      <c r="AN17" s="14"/>
      <c r="AO17" s="5"/>
      <c r="AP17" s="8"/>
      <c r="AQ17" s="8"/>
      <c r="AR17" s="8"/>
      <c r="AS17" s="8"/>
      <c r="AT17" s="8"/>
      <c r="AU17" s="8"/>
      <c r="AV17" s="8"/>
      <c r="AW17" s="8"/>
      <c r="AX17" s="8"/>
      <c r="AY17" s="8"/>
      <c r="AZ17" s="8"/>
      <c r="BA17" s="8"/>
      <c r="BB17" s="8"/>
      <c r="BC17" s="8"/>
      <c r="BD17" s="8"/>
      <c r="BE17" s="8"/>
    </row>
    <row r="18" spans="1:57" s="41" customFormat="1" x14ac:dyDescent="0.25">
      <c r="A18" s="13" t="s">
        <v>2</v>
      </c>
      <c r="B18" s="93" t="s">
        <v>139</v>
      </c>
      <c r="C18" s="14">
        <f>21*2</f>
        <v>42</v>
      </c>
      <c r="D18" s="14">
        <f>ROUND(C18*SQRT(1.5),1)</f>
        <v>51.4</v>
      </c>
      <c r="E18" s="14">
        <v>12</v>
      </c>
      <c r="F18" s="14" t="s">
        <v>9</v>
      </c>
      <c r="G18" s="264" t="s">
        <v>7</v>
      </c>
      <c r="H18" s="264"/>
      <c r="I18" s="171"/>
      <c r="J18" s="171"/>
      <c r="K18" s="171"/>
      <c r="L18" s="171"/>
      <c r="M18" s="171"/>
      <c r="N18" s="171"/>
      <c r="O18" s="171"/>
      <c r="P18" s="171"/>
      <c r="Q18" s="171"/>
      <c r="R18" s="173"/>
      <c r="S18" s="173"/>
      <c r="T18" s="173"/>
      <c r="U18" s="173"/>
      <c r="V18" s="173"/>
      <c r="W18" s="175"/>
      <c r="X18" s="175"/>
      <c r="Y18" s="175"/>
      <c r="Z18" s="175"/>
      <c r="AA18" s="175"/>
      <c r="AB18" s="175"/>
      <c r="AC18" s="175"/>
      <c r="AD18" s="32"/>
      <c r="AE18" s="32"/>
      <c r="AF18" s="32"/>
      <c r="AG18" s="32"/>
      <c r="AH18" s="32"/>
      <c r="AI18" s="32"/>
      <c r="AJ18" s="25"/>
      <c r="AK18" s="25"/>
      <c r="AL18" s="25"/>
      <c r="AM18" s="14"/>
      <c r="AN18" s="14"/>
      <c r="AO18" s="5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</row>
    <row r="19" spans="1:57" s="41" customFormat="1" ht="15.75" thickBot="1" x14ac:dyDescent="0.3">
      <c r="A19" s="19" t="s">
        <v>0</v>
      </c>
      <c r="B19" s="20">
        <v>2910</v>
      </c>
      <c r="C19" s="20">
        <f>24*2</f>
        <v>48</v>
      </c>
      <c r="D19" s="20">
        <f>ROUND(C19*SQRT(1.5),1)</f>
        <v>58.8</v>
      </c>
      <c r="E19" s="20">
        <v>7.9</v>
      </c>
      <c r="F19" s="20" t="s">
        <v>11</v>
      </c>
      <c r="G19" s="265" t="s">
        <v>141</v>
      </c>
      <c r="H19" s="265"/>
      <c r="I19" s="172"/>
      <c r="J19" s="172"/>
      <c r="K19" s="172"/>
      <c r="L19" s="172"/>
      <c r="M19" s="172"/>
      <c r="N19" s="172"/>
      <c r="O19" s="172"/>
      <c r="P19" s="172"/>
      <c r="Q19" s="172"/>
      <c r="R19" s="176"/>
      <c r="S19" s="176"/>
      <c r="T19" s="176"/>
      <c r="U19" s="176"/>
      <c r="V19" s="176"/>
      <c r="W19" s="176"/>
      <c r="X19" s="176"/>
      <c r="Y19" s="176"/>
      <c r="Z19" s="176"/>
      <c r="AA19" s="177"/>
      <c r="AB19" s="177"/>
      <c r="AC19" s="177"/>
      <c r="AD19" s="94"/>
      <c r="AE19" s="94"/>
      <c r="AF19" s="94"/>
      <c r="AG19" s="94"/>
      <c r="AH19" s="94"/>
      <c r="AI19" s="94"/>
      <c r="AJ19" s="94"/>
      <c r="AK19" s="94"/>
      <c r="AL19" s="95"/>
      <c r="AM19" s="95"/>
      <c r="AN19" s="95"/>
      <c r="AO19" s="3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</row>
    <row r="20" spans="1:57" s="41" customFormat="1" x14ac:dyDescent="0.25">
      <c r="A20" s="96" t="s">
        <v>131</v>
      </c>
      <c r="B20" s="97"/>
      <c r="C20" s="97"/>
      <c r="D20" s="97"/>
      <c r="E20" s="97"/>
      <c r="F20" s="97"/>
      <c r="G20" s="97"/>
      <c r="H20" s="52" t="s">
        <v>130</v>
      </c>
      <c r="I20" s="262" t="s">
        <v>111</v>
      </c>
      <c r="J20" s="262"/>
      <c r="K20" s="262"/>
      <c r="L20" s="262" t="s">
        <v>112</v>
      </c>
      <c r="M20" s="262"/>
      <c r="N20" s="262" t="s">
        <v>113</v>
      </c>
      <c r="O20" s="262"/>
      <c r="P20" s="262"/>
      <c r="Q20" s="262"/>
      <c r="R20" s="262"/>
      <c r="S20" s="262"/>
      <c r="T20" s="262"/>
      <c r="U20" s="262"/>
      <c r="V20" s="262" t="s">
        <v>44</v>
      </c>
      <c r="W20" s="262"/>
      <c r="X20" s="262"/>
      <c r="Y20" s="262"/>
      <c r="Z20" s="262"/>
      <c r="AA20" s="262"/>
      <c r="AB20" s="262" t="s">
        <v>114</v>
      </c>
      <c r="AC20" s="262"/>
      <c r="AD20" s="98"/>
      <c r="AE20" s="98"/>
      <c r="AF20" s="98"/>
      <c r="AG20" s="98"/>
      <c r="AH20" s="98"/>
      <c r="AI20" s="98"/>
      <c r="AJ20" s="98"/>
      <c r="AK20" s="98"/>
      <c r="AL20" s="98"/>
      <c r="AM20" s="98"/>
      <c r="AN20" s="98"/>
      <c r="AO20" s="99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</row>
    <row r="21" spans="1:57" s="41" customFormat="1" ht="14.45" customHeight="1" thickBot="1" x14ac:dyDescent="0.3">
      <c r="A21" s="100" t="s">
        <v>0</v>
      </c>
      <c r="B21" s="101">
        <v>2850</v>
      </c>
      <c r="C21" s="101">
        <f>11.6*3</f>
        <v>34.799999999999997</v>
      </c>
      <c r="D21" s="20">
        <f>ROUND(C21*SQRT(1.5),1)</f>
        <v>42.6</v>
      </c>
      <c r="E21" s="20">
        <v>11.1</v>
      </c>
      <c r="F21" s="101" t="s">
        <v>11</v>
      </c>
      <c r="G21" s="263" t="s">
        <v>143</v>
      </c>
      <c r="H21" s="263"/>
      <c r="I21" s="49"/>
      <c r="J21" s="49"/>
      <c r="K21" s="49"/>
      <c r="L21" s="49"/>
      <c r="M21" s="49"/>
      <c r="N21" s="49"/>
      <c r="O21" s="49"/>
      <c r="P21" s="49"/>
      <c r="Q21" s="49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102"/>
      <c r="AE21" s="103"/>
      <c r="AF21" s="104"/>
      <c r="AG21" s="104"/>
      <c r="AH21" s="104"/>
      <c r="AI21" s="104"/>
      <c r="AJ21" s="44"/>
      <c r="AK21" s="44"/>
      <c r="AL21" s="44"/>
      <c r="AM21" s="44"/>
      <c r="AN21" s="44"/>
      <c r="AO21" s="46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</row>
    <row r="22" spans="1:57" s="41" customFormat="1" ht="14.45" customHeight="1" x14ac:dyDescent="0.25">
      <c r="A22" s="183" t="s">
        <v>205</v>
      </c>
      <c r="B22" s="60"/>
      <c r="C22" s="60"/>
      <c r="D22" s="14"/>
      <c r="E22" s="14"/>
      <c r="F22" s="60"/>
      <c r="G22" s="212"/>
      <c r="H22" s="212"/>
      <c r="I22" s="50"/>
      <c r="J22" s="50"/>
      <c r="K22" s="50"/>
      <c r="L22" s="50"/>
      <c r="M22" s="50"/>
      <c r="N22" s="50"/>
      <c r="O22" s="50"/>
      <c r="P22" s="50"/>
      <c r="Q22" s="50"/>
      <c r="R22" s="14"/>
      <c r="S22" s="14"/>
      <c r="T22" s="14"/>
      <c r="U22" s="14"/>
      <c r="V22" s="14"/>
      <c r="W22" s="14"/>
      <c r="X22" s="14"/>
      <c r="Y22" s="14"/>
      <c r="Z22" s="14"/>
      <c r="AA22" s="14"/>
      <c r="AB22" s="14"/>
      <c r="AC22" s="14"/>
      <c r="AD22" s="227"/>
      <c r="AE22" s="12"/>
      <c r="AF22" s="12"/>
      <c r="AG22" s="12"/>
      <c r="AH22" s="12"/>
      <c r="AI22" s="12"/>
      <c r="AJ22" s="23"/>
      <c r="AK22" s="23"/>
      <c r="AL22" s="23"/>
      <c r="AM22" s="23"/>
      <c r="AN22" s="23"/>
      <c r="AO22" s="23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</row>
    <row r="23" spans="1:57" s="41" customFormat="1" ht="15.75" thickBot="1" x14ac:dyDescent="0.3">
      <c r="A23" s="16"/>
      <c r="B23" s="14"/>
      <c r="C23" s="14"/>
      <c r="D23" s="14"/>
      <c r="E23" s="14"/>
      <c r="F23" s="14"/>
      <c r="G23" s="72"/>
      <c r="H23" s="72"/>
      <c r="I23" s="50"/>
      <c r="J23" s="50"/>
      <c r="K23" s="50"/>
      <c r="L23" s="50"/>
      <c r="M23" s="50"/>
      <c r="N23" s="50"/>
      <c r="O23" s="50"/>
      <c r="P23" s="50"/>
      <c r="Q23" s="50"/>
      <c r="R23" s="14"/>
      <c r="S23" s="14"/>
      <c r="T23" s="14"/>
      <c r="U23" s="14"/>
      <c r="V23" s="14"/>
      <c r="W23" s="14"/>
      <c r="X23" s="14"/>
      <c r="Y23" s="14"/>
      <c r="Z23" s="14"/>
      <c r="AA23" s="72"/>
      <c r="AB23" s="72"/>
      <c r="AC23" s="72"/>
      <c r="AD23" s="72"/>
      <c r="AE23" s="72"/>
      <c r="AF23" s="72"/>
      <c r="AG23" s="72"/>
      <c r="AH23" s="72"/>
      <c r="AI23" s="72"/>
      <c r="AJ23" s="72"/>
      <c r="AK23" s="72"/>
      <c r="AL23" s="9"/>
      <c r="AM23" s="9"/>
      <c r="AN23" s="9"/>
      <c r="AO23" s="9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</row>
    <row r="24" spans="1:57" ht="15.75" thickBot="1" x14ac:dyDescent="0.3">
      <c r="A24" s="270" t="s">
        <v>25</v>
      </c>
      <c r="B24" s="271"/>
      <c r="C24" s="271"/>
      <c r="D24" s="271"/>
      <c r="E24" s="271"/>
      <c r="F24" s="271"/>
      <c r="G24" s="271"/>
      <c r="H24" s="271"/>
      <c r="I24" s="271"/>
      <c r="J24" s="271"/>
      <c r="K24" s="271"/>
      <c r="L24" s="271"/>
      <c r="M24" s="271"/>
      <c r="N24" s="271"/>
      <c r="O24" s="271"/>
      <c r="P24" s="271"/>
      <c r="Q24" s="271"/>
      <c r="R24" s="271"/>
      <c r="S24" s="271"/>
      <c r="T24" s="271"/>
      <c r="U24" s="271"/>
      <c r="V24" s="271"/>
      <c r="W24" s="271"/>
      <c r="X24" s="271"/>
      <c r="Y24" s="271"/>
      <c r="Z24" s="271"/>
      <c r="AA24" s="271"/>
      <c r="AB24" s="271"/>
      <c r="AC24" s="271"/>
      <c r="AD24" s="271"/>
      <c r="AE24" s="271"/>
      <c r="AF24" s="271"/>
      <c r="AG24" s="271"/>
      <c r="AH24" s="271"/>
      <c r="AI24" s="271"/>
      <c r="AJ24" s="271"/>
      <c r="AK24" s="271"/>
      <c r="AL24" s="271"/>
      <c r="AM24" s="271"/>
      <c r="AN24" s="271"/>
      <c r="AO24" s="272"/>
      <c r="AP24" s="12"/>
      <c r="AQ24" s="12"/>
      <c r="AR24" s="12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8"/>
      <c r="BD24" s="8"/>
      <c r="BE24" s="8"/>
    </row>
    <row r="25" spans="1:57" ht="14.45" customHeight="1" x14ac:dyDescent="0.25">
      <c r="A25" s="275" t="s">
        <v>5</v>
      </c>
      <c r="B25" s="280" t="s">
        <v>4</v>
      </c>
      <c r="C25" s="282" t="s">
        <v>200</v>
      </c>
      <c r="D25" s="282" t="s">
        <v>201</v>
      </c>
      <c r="E25" s="282" t="s">
        <v>202</v>
      </c>
      <c r="F25" s="259" t="s">
        <v>8</v>
      </c>
      <c r="G25" s="259" t="s">
        <v>3</v>
      </c>
      <c r="H25" s="16" t="s">
        <v>203</v>
      </c>
      <c r="I25" s="277" t="s">
        <v>18</v>
      </c>
      <c r="J25" s="277"/>
      <c r="K25" s="277"/>
      <c r="L25" s="277" t="s">
        <v>19</v>
      </c>
      <c r="M25" s="277"/>
      <c r="N25" s="277"/>
      <c r="O25" s="277"/>
      <c r="P25" s="277"/>
      <c r="Q25" s="277"/>
      <c r="R25" s="277"/>
      <c r="S25" s="277" t="s">
        <v>20</v>
      </c>
      <c r="T25" s="277"/>
      <c r="U25" s="277"/>
      <c r="V25" s="277"/>
      <c r="W25" s="277"/>
      <c r="X25" s="277"/>
      <c r="Y25" s="277"/>
      <c r="Z25" s="277"/>
      <c r="AA25" s="277"/>
      <c r="AB25" s="277" t="s">
        <v>21</v>
      </c>
      <c r="AC25" s="277"/>
      <c r="AD25" s="169"/>
      <c r="AE25" s="169"/>
      <c r="AF25" s="169"/>
      <c r="AG25" s="169"/>
      <c r="AH25" s="169"/>
      <c r="AI25" s="169"/>
      <c r="AJ25" s="169"/>
      <c r="AK25" s="169"/>
      <c r="AL25" s="169"/>
      <c r="AM25" s="169"/>
      <c r="AN25" s="169"/>
      <c r="AO25" s="170"/>
      <c r="AP25" s="12"/>
      <c r="AQ25" s="12"/>
      <c r="AR25" s="12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</row>
    <row r="26" spans="1:57" s="41" customFormat="1" ht="14.45" customHeight="1" x14ac:dyDescent="0.25">
      <c r="A26" s="275"/>
      <c r="B26" s="280"/>
      <c r="C26" s="282"/>
      <c r="D26" s="282"/>
      <c r="E26" s="282"/>
      <c r="F26" s="259"/>
      <c r="G26" s="259"/>
      <c r="H26" s="16" t="s">
        <v>34</v>
      </c>
      <c r="I26" s="87">
        <v>300</v>
      </c>
      <c r="J26" s="87">
        <v>325</v>
      </c>
      <c r="K26" s="87">
        <v>350</v>
      </c>
      <c r="L26" s="87">
        <v>375</v>
      </c>
      <c r="M26" s="87">
        <v>400</v>
      </c>
      <c r="N26" s="87">
        <v>425</v>
      </c>
      <c r="O26" s="87">
        <v>450</v>
      </c>
      <c r="P26" s="87">
        <v>475</v>
      </c>
      <c r="Q26" s="87">
        <v>500</v>
      </c>
      <c r="R26" s="87">
        <v>525</v>
      </c>
      <c r="S26" s="87">
        <v>550</v>
      </c>
      <c r="T26" s="87">
        <v>575</v>
      </c>
      <c r="U26" s="87">
        <v>600</v>
      </c>
      <c r="V26" s="87">
        <v>625</v>
      </c>
      <c r="W26" s="87">
        <v>650</v>
      </c>
      <c r="X26" s="87">
        <v>675</v>
      </c>
      <c r="Y26" s="87">
        <v>700</v>
      </c>
      <c r="Z26" s="87">
        <v>725</v>
      </c>
      <c r="AA26" s="87">
        <v>750</v>
      </c>
      <c r="AB26" s="87">
        <v>775</v>
      </c>
      <c r="AC26" s="87">
        <v>800</v>
      </c>
      <c r="AD26" s="169"/>
      <c r="AE26" s="169"/>
      <c r="AF26" s="169"/>
      <c r="AG26" s="169"/>
      <c r="AH26" s="169"/>
      <c r="AI26" s="169"/>
      <c r="AJ26" s="169"/>
      <c r="AK26" s="169"/>
      <c r="AL26" s="169"/>
      <c r="AM26" s="169"/>
      <c r="AN26" s="169"/>
      <c r="AO26" s="170"/>
      <c r="AP26" s="12"/>
      <c r="AQ26" s="12"/>
      <c r="AR26" s="12"/>
      <c r="AS26" s="8"/>
      <c r="AT26" s="8"/>
      <c r="AU26" s="8"/>
      <c r="AV26" s="8"/>
      <c r="AW26" s="8"/>
      <c r="AX26" s="8"/>
      <c r="AY26" s="8"/>
      <c r="AZ26" s="8"/>
      <c r="BA26" s="8"/>
      <c r="BB26" s="8"/>
      <c r="BC26" s="8"/>
      <c r="BD26" s="8"/>
      <c r="BE26" s="8"/>
    </row>
    <row r="27" spans="1:57" ht="18" thickBot="1" x14ac:dyDescent="0.3">
      <c r="A27" s="276"/>
      <c r="B27" s="281"/>
      <c r="C27" s="283"/>
      <c r="D27" s="283"/>
      <c r="E27" s="283"/>
      <c r="F27" s="260"/>
      <c r="G27" s="260"/>
      <c r="H27" s="43" t="s">
        <v>186</v>
      </c>
      <c r="I27" s="151">
        <v>12</v>
      </c>
      <c r="J27" s="151">
        <v>13</v>
      </c>
      <c r="K27" s="151">
        <v>14</v>
      </c>
      <c r="L27" s="151">
        <v>15</v>
      </c>
      <c r="M27" s="151">
        <v>16</v>
      </c>
      <c r="N27" s="151">
        <v>17</v>
      </c>
      <c r="O27" s="151">
        <v>18</v>
      </c>
      <c r="P27" s="151">
        <v>19</v>
      </c>
      <c r="Q27" s="151">
        <v>20</v>
      </c>
      <c r="R27" s="151">
        <v>21</v>
      </c>
      <c r="S27" s="151">
        <v>22</v>
      </c>
      <c r="T27" s="151">
        <v>23</v>
      </c>
      <c r="U27" s="151">
        <v>24</v>
      </c>
      <c r="V27" s="151">
        <v>25</v>
      </c>
      <c r="W27" s="151">
        <v>26</v>
      </c>
      <c r="X27" s="151">
        <v>27</v>
      </c>
      <c r="Y27" s="151">
        <v>28</v>
      </c>
      <c r="Z27" s="151">
        <v>29</v>
      </c>
      <c r="AA27" s="151">
        <v>30</v>
      </c>
      <c r="AB27" s="151">
        <v>31</v>
      </c>
      <c r="AC27" s="151">
        <v>32</v>
      </c>
      <c r="AD27" s="151">
        <v>33</v>
      </c>
      <c r="AE27" s="151">
        <v>34</v>
      </c>
      <c r="AF27" s="151">
        <v>35</v>
      </c>
      <c r="AG27" s="151">
        <v>36</v>
      </c>
      <c r="AH27" s="151">
        <v>40</v>
      </c>
      <c r="AI27" s="151">
        <v>42</v>
      </c>
      <c r="AJ27" s="151">
        <v>44</v>
      </c>
      <c r="AK27" s="151">
        <v>48</v>
      </c>
      <c r="AL27" s="151">
        <v>50</v>
      </c>
      <c r="AM27" s="151">
        <v>55</v>
      </c>
      <c r="AN27" s="151">
        <v>57</v>
      </c>
      <c r="AO27" s="152">
        <v>60</v>
      </c>
      <c r="AP27" s="12"/>
      <c r="AQ27" s="12"/>
      <c r="AR27" s="12"/>
      <c r="AS27" s="8"/>
      <c r="AT27" s="8"/>
      <c r="AU27" s="8"/>
      <c r="AV27" s="8"/>
      <c r="AW27" s="8"/>
      <c r="AX27" s="8"/>
      <c r="AY27" s="8"/>
      <c r="AZ27" s="8"/>
      <c r="BA27" s="8"/>
      <c r="BB27" s="8"/>
      <c r="BC27" s="8"/>
      <c r="BD27" s="8"/>
      <c r="BE27" s="8"/>
    </row>
    <row r="28" spans="1:57" x14ac:dyDescent="0.25">
      <c r="A28" s="42" t="s">
        <v>2</v>
      </c>
      <c r="B28" s="164" t="s">
        <v>138</v>
      </c>
      <c r="C28" s="31">
        <v>32</v>
      </c>
      <c r="D28" s="31"/>
      <c r="E28" s="31">
        <v>15</v>
      </c>
      <c r="F28" s="31" t="s">
        <v>10</v>
      </c>
      <c r="G28" s="261" t="s">
        <v>179</v>
      </c>
      <c r="H28" s="261"/>
      <c r="I28" s="24"/>
      <c r="J28" s="24"/>
      <c r="K28" s="24"/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47"/>
      <c r="AD28" s="10"/>
      <c r="AE28" s="11"/>
      <c r="AF28" s="11"/>
      <c r="AG28" s="11"/>
      <c r="AH28" s="11"/>
      <c r="AI28" s="11"/>
      <c r="AJ28" s="11"/>
      <c r="AK28" s="11"/>
      <c r="AL28" s="11"/>
      <c r="AM28" s="11"/>
      <c r="AN28" s="11"/>
      <c r="AO28" s="7"/>
      <c r="AP28" s="12"/>
      <c r="AQ28" s="12"/>
      <c r="AR28" s="12"/>
      <c r="AS28" s="8"/>
      <c r="AT28" s="8"/>
      <c r="AU28" s="8"/>
      <c r="AV28" s="8"/>
      <c r="AW28" s="8"/>
      <c r="AX28" s="8"/>
      <c r="AY28" s="8"/>
      <c r="AZ28" s="8"/>
      <c r="BA28" s="8"/>
      <c r="BB28" s="8"/>
      <c r="BC28" s="8"/>
      <c r="BD28" s="8"/>
      <c r="BE28" s="8"/>
    </row>
    <row r="29" spans="1:57" x14ac:dyDescent="0.25">
      <c r="A29" s="13" t="s">
        <v>1</v>
      </c>
      <c r="B29" s="93" t="s">
        <v>184</v>
      </c>
      <c r="C29" s="14">
        <v>18.2</v>
      </c>
      <c r="D29" s="14">
        <f>ROUND(C29*SQRT(1.5),1)</f>
        <v>22.3</v>
      </c>
      <c r="E29" s="14">
        <v>20.2</v>
      </c>
      <c r="F29" s="14" t="s">
        <v>11</v>
      </c>
      <c r="G29" s="266" t="s">
        <v>147</v>
      </c>
      <c r="H29" s="266"/>
      <c r="I29" s="27"/>
      <c r="J29" s="27"/>
      <c r="K29" s="27"/>
      <c r="L29" s="27"/>
      <c r="M29" s="27"/>
      <c r="N29" s="27"/>
      <c r="O29" s="27"/>
      <c r="P29" s="25"/>
      <c r="Q29" s="25"/>
      <c r="R29" s="25"/>
      <c r="S29" s="35"/>
      <c r="T29" s="9"/>
      <c r="U29" s="9"/>
      <c r="V29" s="9"/>
      <c r="W29" s="9"/>
      <c r="X29" s="9"/>
      <c r="Y29" s="9"/>
      <c r="Z29" s="9"/>
      <c r="AA29" s="9"/>
      <c r="AB29" s="9"/>
      <c r="AC29" s="6"/>
      <c r="AD29" s="9"/>
      <c r="AE29" s="9"/>
      <c r="AF29" s="9"/>
      <c r="AG29" s="9"/>
      <c r="AH29" s="9"/>
      <c r="AI29" s="9"/>
      <c r="AJ29" s="9"/>
      <c r="AK29" s="9"/>
      <c r="AL29" s="9"/>
      <c r="AM29" s="9"/>
      <c r="AN29" s="9"/>
      <c r="AO29" s="5"/>
      <c r="AP29" s="12"/>
      <c r="AQ29" s="12"/>
      <c r="AR29" s="12"/>
      <c r="AS29" s="8"/>
      <c r="AT29" s="8"/>
      <c r="AU29" s="8"/>
      <c r="AV29" s="8"/>
      <c r="AW29" s="8"/>
      <c r="AX29" s="8"/>
      <c r="AY29" s="8"/>
      <c r="AZ29" s="8"/>
      <c r="BA29" s="8"/>
      <c r="BB29" s="8"/>
      <c r="BC29" s="8"/>
      <c r="BD29" s="8"/>
      <c r="BE29" s="8"/>
    </row>
    <row r="30" spans="1:57" x14ac:dyDescent="0.25">
      <c r="A30" s="13" t="s">
        <v>2</v>
      </c>
      <c r="B30" s="93" t="s">
        <v>139</v>
      </c>
      <c r="C30" s="14">
        <v>21</v>
      </c>
      <c r="D30" s="14">
        <f>ROUND(C30*SQRT(1.5),1)</f>
        <v>25.7</v>
      </c>
      <c r="E30" s="14">
        <v>12</v>
      </c>
      <c r="F30" s="14" t="s">
        <v>9</v>
      </c>
      <c r="G30" s="264" t="s">
        <v>7</v>
      </c>
      <c r="H30" s="264"/>
      <c r="I30" s="27"/>
      <c r="J30" s="27"/>
      <c r="K30" s="27"/>
      <c r="L30" s="27"/>
      <c r="M30" s="27"/>
      <c r="N30" s="27"/>
      <c r="O30" s="27"/>
      <c r="P30" s="27"/>
      <c r="Q30" s="27"/>
      <c r="R30" s="27"/>
      <c r="S30" s="25"/>
      <c r="T30" s="25"/>
      <c r="U30" s="25"/>
      <c r="V30" s="25"/>
      <c r="W30" s="35"/>
      <c r="X30" s="9"/>
      <c r="Y30" s="9"/>
      <c r="Z30" s="9"/>
      <c r="AA30" s="9"/>
      <c r="AB30" s="9"/>
      <c r="AC30" s="6"/>
      <c r="AD30" s="9"/>
      <c r="AE30" s="9"/>
      <c r="AF30" s="9"/>
      <c r="AG30" s="9"/>
      <c r="AH30" s="9"/>
      <c r="AI30" s="9"/>
      <c r="AJ30" s="9"/>
      <c r="AK30" s="9"/>
      <c r="AL30" s="9"/>
      <c r="AM30" s="9"/>
      <c r="AN30" s="9"/>
      <c r="AO30" s="5"/>
      <c r="AP30" s="12"/>
      <c r="AQ30" s="12"/>
      <c r="AR30" s="12"/>
      <c r="AS30" s="8"/>
      <c r="AT30" s="8"/>
      <c r="AU30" s="8"/>
      <c r="AV30" s="8"/>
      <c r="AW30" s="8"/>
    </row>
    <row r="31" spans="1:57" x14ac:dyDescent="0.25">
      <c r="A31" s="13" t="s">
        <v>0</v>
      </c>
      <c r="B31" s="93">
        <v>3150</v>
      </c>
      <c r="C31" s="14">
        <v>22</v>
      </c>
      <c r="D31" s="14">
        <f>ROUND(C31*SQRT(1.5),1)</f>
        <v>26.9</v>
      </c>
      <c r="E31" s="14">
        <v>24</v>
      </c>
      <c r="F31" s="14" t="s">
        <v>11</v>
      </c>
      <c r="G31" s="264" t="s">
        <v>141</v>
      </c>
      <c r="H31" s="264"/>
      <c r="I31" s="27"/>
      <c r="J31" s="27"/>
      <c r="K31" s="27"/>
      <c r="L31" s="27"/>
      <c r="M31" s="27"/>
      <c r="N31" s="27"/>
      <c r="O31" s="27"/>
      <c r="P31" s="27"/>
      <c r="Q31" s="27"/>
      <c r="R31" s="27"/>
      <c r="S31" s="27"/>
      <c r="T31" s="25"/>
      <c r="U31" s="25"/>
      <c r="V31" s="25"/>
      <c r="W31" s="25"/>
      <c r="X31" s="25"/>
      <c r="Y31" s="9"/>
      <c r="Z31" s="9"/>
      <c r="AA31" s="9"/>
      <c r="AB31" s="9"/>
      <c r="AC31" s="6"/>
      <c r="AD31" s="9"/>
      <c r="AE31" s="9"/>
      <c r="AF31" s="9"/>
      <c r="AG31" s="9"/>
      <c r="AH31" s="9"/>
      <c r="AI31" s="9"/>
      <c r="AJ31" s="9"/>
      <c r="AK31" s="9"/>
      <c r="AL31" s="9"/>
      <c r="AM31" s="9"/>
      <c r="AN31" s="9"/>
      <c r="AO31" s="5"/>
      <c r="AP31" s="12"/>
      <c r="AQ31" s="12"/>
      <c r="AR31" s="12"/>
      <c r="AS31" s="8"/>
      <c r="AT31" s="8"/>
      <c r="AU31" s="8"/>
      <c r="AV31" s="8"/>
      <c r="AW31" s="8"/>
    </row>
    <row r="32" spans="1:57" x14ac:dyDescent="0.25">
      <c r="A32" s="13" t="s">
        <v>0</v>
      </c>
      <c r="B32" s="93">
        <v>2910</v>
      </c>
      <c r="C32" s="14">
        <v>24</v>
      </c>
      <c r="D32" s="14">
        <f>ROUND(C32*SQRT(1.5),1)</f>
        <v>29.4</v>
      </c>
      <c r="E32" s="14">
        <v>7.9</v>
      </c>
      <c r="F32" s="14" t="s">
        <v>11</v>
      </c>
      <c r="G32" s="264" t="s">
        <v>141</v>
      </c>
      <c r="H32" s="264"/>
      <c r="I32" s="27"/>
      <c r="J32" s="27"/>
      <c r="K32" s="27"/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5"/>
      <c r="W32" s="25"/>
      <c r="X32" s="25"/>
      <c r="Y32" s="25"/>
      <c r="Z32" s="25"/>
      <c r="AA32" s="9"/>
      <c r="AB32" s="9"/>
      <c r="AC32" s="6"/>
      <c r="AD32" s="9"/>
      <c r="AE32" s="9"/>
      <c r="AF32" s="9"/>
      <c r="AG32" s="9"/>
      <c r="AH32" s="9"/>
      <c r="AI32" s="9"/>
      <c r="AJ32" s="9"/>
      <c r="AK32" s="9"/>
      <c r="AL32" s="9"/>
      <c r="AM32" s="9"/>
      <c r="AN32" s="9"/>
      <c r="AO32" s="5"/>
      <c r="AP32" s="12"/>
      <c r="AQ32" s="12"/>
      <c r="AR32" s="12"/>
      <c r="AS32" s="8"/>
      <c r="AT32" s="8"/>
      <c r="AU32" s="8"/>
      <c r="AV32" s="8"/>
      <c r="AW32" s="8"/>
    </row>
    <row r="33" spans="1:51" s="41" customFormat="1" x14ac:dyDescent="0.25">
      <c r="A33" s="13" t="s">
        <v>1</v>
      </c>
      <c r="B33" s="223" t="s">
        <v>204</v>
      </c>
      <c r="C33" s="14">
        <v>36</v>
      </c>
      <c r="D33" s="14">
        <f t="shared" ref="D33" si="1">ROUND(C33*SQRT(1.5),1)</f>
        <v>44.1</v>
      </c>
      <c r="E33" s="14">
        <v>20.2</v>
      </c>
      <c r="F33" s="14" t="s">
        <v>10</v>
      </c>
      <c r="G33" s="266" t="s">
        <v>147</v>
      </c>
      <c r="H33" s="266"/>
      <c r="I33" s="27"/>
      <c r="J33" s="27"/>
      <c r="K33" s="27"/>
      <c r="L33" s="27"/>
      <c r="M33" s="27"/>
      <c r="N33" s="27"/>
      <c r="O33" s="27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  <c r="AA33" s="32"/>
      <c r="AB33" s="32"/>
      <c r="AC33" s="221"/>
      <c r="AD33" s="32"/>
      <c r="AE33" s="32"/>
      <c r="AF33" s="32"/>
      <c r="AG33" s="32"/>
      <c r="AH33" s="35"/>
      <c r="AI33" s="35"/>
      <c r="AJ33" s="35"/>
      <c r="AK33" s="9"/>
      <c r="AL33" s="9"/>
      <c r="AM33" s="9"/>
      <c r="AN33" s="9"/>
      <c r="AO33" s="5"/>
      <c r="AP33" s="12"/>
      <c r="AQ33" s="12"/>
      <c r="AR33" s="12"/>
      <c r="AS33" s="8"/>
      <c r="AT33" s="8"/>
      <c r="AU33" s="8"/>
      <c r="AV33" s="8"/>
      <c r="AW33" s="8"/>
    </row>
    <row r="34" spans="1:51" ht="15.75" thickBot="1" x14ac:dyDescent="0.3">
      <c r="A34" s="19" t="s">
        <v>0</v>
      </c>
      <c r="B34" s="166">
        <v>3900</v>
      </c>
      <c r="C34" s="20">
        <v>57</v>
      </c>
      <c r="D34" s="20">
        <f>ROUND(C34*SQRT(1.5),1)</f>
        <v>69.8</v>
      </c>
      <c r="E34" s="20">
        <v>24</v>
      </c>
      <c r="F34" s="20" t="s">
        <v>11</v>
      </c>
      <c r="G34" s="265" t="s">
        <v>142</v>
      </c>
      <c r="H34" s="265"/>
      <c r="I34" s="28"/>
      <c r="J34" s="28"/>
      <c r="K34" s="28"/>
      <c r="L34" s="28"/>
      <c r="M34" s="28"/>
      <c r="N34" s="28"/>
      <c r="O34" s="28"/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9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105"/>
      <c r="AP34" s="12"/>
      <c r="AQ34" s="12"/>
      <c r="AR34" s="12"/>
      <c r="AS34" s="8"/>
      <c r="AT34" s="8"/>
      <c r="AU34" s="8"/>
      <c r="AV34" s="8"/>
      <c r="AW34" s="8"/>
    </row>
    <row r="35" spans="1:51" s="41" customFormat="1" x14ac:dyDescent="0.25">
      <c r="A35" s="74" t="s">
        <v>39</v>
      </c>
      <c r="B35" s="167"/>
      <c r="C35" s="75"/>
      <c r="D35" s="75"/>
      <c r="E35" s="75"/>
      <c r="F35" s="75"/>
      <c r="G35" s="168"/>
      <c r="H35" s="52" t="s">
        <v>41</v>
      </c>
      <c r="I35" s="157" t="s">
        <v>43</v>
      </c>
      <c r="J35" s="262" t="s">
        <v>133</v>
      </c>
      <c r="K35" s="262"/>
      <c r="L35" s="262"/>
      <c r="M35" s="262"/>
      <c r="N35" s="262" t="s">
        <v>134</v>
      </c>
      <c r="O35" s="262"/>
      <c r="P35" s="262"/>
      <c r="Q35" s="262"/>
      <c r="R35" s="262" t="s">
        <v>135</v>
      </c>
      <c r="S35" s="262"/>
      <c r="T35" s="262"/>
      <c r="U35" s="262"/>
      <c r="V35" s="262"/>
      <c r="W35" s="262"/>
      <c r="X35" s="262"/>
      <c r="Y35" s="262"/>
      <c r="Z35" s="262" t="s">
        <v>136</v>
      </c>
      <c r="AA35" s="262"/>
      <c r="AB35" s="262"/>
      <c r="AC35" s="262"/>
      <c r="AD35" s="53"/>
      <c r="AE35" s="53"/>
      <c r="AF35" s="53"/>
      <c r="AG35" s="53"/>
      <c r="AH35" s="53"/>
      <c r="AI35" s="53"/>
      <c r="AJ35" s="53"/>
      <c r="AK35" s="53"/>
      <c r="AL35" s="53"/>
      <c r="AM35" s="53"/>
      <c r="AN35" s="53"/>
      <c r="AO35" s="54"/>
      <c r="AP35" s="12"/>
      <c r="AQ35" s="12"/>
      <c r="AR35" s="12"/>
      <c r="AS35" s="8"/>
      <c r="AT35" s="8"/>
      <c r="AU35" s="8"/>
      <c r="AV35" s="8"/>
      <c r="AW35" s="8"/>
    </row>
    <row r="36" spans="1:51" s="41" customFormat="1" x14ac:dyDescent="0.25">
      <c r="A36" s="13" t="s">
        <v>2</v>
      </c>
      <c r="B36" s="93" t="s">
        <v>139</v>
      </c>
      <c r="C36" s="14">
        <f>21*2</f>
        <v>42</v>
      </c>
      <c r="D36" s="14">
        <f>ROUND(C36*SQRT(1.5),1)</f>
        <v>51.4</v>
      </c>
      <c r="E36" s="14">
        <v>12</v>
      </c>
      <c r="F36" s="14" t="s">
        <v>9</v>
      </c>
      <c r="G36" s="264" t="s">
        <v>7</v>
      </c>
      <c r="H36" s="264"/>
      <c r="I36" s="173"/>
      <c r="J36" s="173"/>
      <c r="K36" s="173"/>
      <c r="L36" s="173"/>
      <c r="M36" s="173"/>
      <c r="N36" s="173"/>
      <c r="O36" s="173"/>
      <c r="P36" s="173"/>
      <c r="Q36" s="173"/>
      <c r="R36" s="173"/>
      <c r="S36" s="173"/>
      <c r="T36" s="173"/>
      <c r="U36" s="173"/>
      <c r="V36" s="173"/>
      <c r="W36" s="173"/>
      <c r="X36" s="173"/>
      <c r="Y36" s="173"/>
      <c r="Z36" s="173"/>
      <c r="AA36" s="173"/>
      <c r="AB36" s="173"/>
      <c r="AC36" s="174"/>
      <c r="AD36" s="27"/>
      <c r="AE36" s="27"/>
      <c r="AF36" s="27"/>
      <c r="AG36" s="27"/>
      <c r="AH36" s="27"/>
      <c r="AI36" s="27"/>
      <c r="AJ36" s="25"/>
      <c r="AK36" s="25"/>
      <c r="AL36" s="25"/>
      <c r="AM36" s="14"/>
      <c r="AN36" s="14"/>
      <c r="AO36" s="5"/>
      <c r="AP36" s="12"/>
      <c r="AQ36" s="12"/>
      <c r="AR36" s="12"/>
      <c r="AS36" s="8"/>
      <c r="AT36" s="8"/>
      <c r="AU36" s="8"/>
      <c r="AV36" s="8"/>
      <c r="AW36" s="8"/>
    </row>
    <row r="37" spans="1:51" s="41" customFormat="1" ht="15.75" thickBot="1" x14ac:dyDescent="0.3">
      <c r="A37" s="13" t="s">
        <v>0</v>
      </c>
      <c r="B37" s="93">
        <v>2910</v>
      </c>
      <c r="C37" s="14">
        <f>24*2</f>
        <v>48</v>
      </c>
      <c r="D37" s="14">
        <f>ROUND(C37*SQRT(1.5),1)</f>
        <v>58.8</v>
      </c>
      <c r="E37" s="14">
        <v>7.9</v>
      </c>
      <c r="F37" s="14" t="s">
        <v>11</v>
      </c>
      <c r="G37" s="266" t="s">
        <v>141</v>
      </c>
      <c r="H37" s="266"/>
      <c r="I37" s="173"/>
      <c r="J37" s="173"/>
      <c r="K37" s="173"/>
      <c r="L37" s="173"/>
      <c r="M37" s="173"/>
      <c r="N37" s="173"/>
      <c r="O37" s="173"/>
      <c r="P37" s="173"/>
      <c r="Q37" s="173"/>
      <c r="R37" s="173"/>
      <c r="S37" s="173"/>
      <c r="T37" s="173"/>
      <c r="U37" s="173"/>
      <c r="V37" s="173"/>
      <c r="W37" s="173"/>
      <c r="X37" s="173"/>
      <c r="Y37" s="173"/>
      <c r="Z37" s="173"/>
      <c r="AA37" s="173"/>
      <c r="AB37" s="173"/>
      <c r="AC37" s="174"/>
      <c r="AD37" s="27"/>
      <c r="AE37" s="27"/>
      <c r="AF37" s="27"/>
      <c r="AG37" s="27"/>
      <c r="AH37" s="27"/>
      <c r="AI37" s="27"/>
      <c r="AJ37" s="27"/>
      <c r="AK37" s="27"/>
      <c r="AL37" s="25"/>
      <c r="AM37" s="25"/>
      <c r="AN37" s="25"/>
      <c r="AO37" s="5"/>
      <c r="AP37" s="12"/>
      <c r="AQ37" s="12"/>
      <c r="AR37" s="12"/>
      <c r="AS37" s="8"/>
      <c r="AT37" s="8"/>
      <c r="AU37" s="8"/>
      <c r="AV37" s="8"/>
      <c r="AW37" s="8"/>
    </row>
    <row r="38" spans="1:51" s="41" customFormat="1" x14ac:dyDescent="0.25">
      <c r="A38" s="74" t="s">
        <v>129</v>
      </c>
      <c r="B38" s="167"/>
      <c r="C38" s="75"/>
      <c r="D38" s="75"/>
      <c r="E38" s="75"/>
      <c r="F38" s="75"/>
      <c r="G38" s="168"/>
      <c r="H38" s="52" t="s">
        <v>41</v>
      </c>
      <c r="I38" s="192" t="s">
        <v>43</v>
      </c>
      <c r="J38" s="262" t="s">
        <v>133</v>
      </c>
      <c r="K38" s="262"/>
      <c r="L38" s="262"/>
      <c r="M38" s="262"/>
      <c r="N38" s="262" t="s">
        <v>134</v>
      </c>
      <c r="O38" s="262"/>
      <c r="P38" s="262"/>
      <c r="Q38" s="262"/>
      <c r="R38" s="262" t="s">
        <v>135</v>
      </c>
      <c r="S38" s="262"/>
      <c r="T38" s="262"/>
      <c r="U38" s="262"/>
      <c r="V38" s="262"/>
      <c r="W38" s="262"/>
      <c r="X38" s="262"/>
      <c r="Y38" s="262"/>
      <c r="Z38" s="262" t="s">
        <v>136</v>
      </c>
      <c r="AA38" s="262"/>
      <c r="AB38" s="262"/>
      <c r="AC38" s="262"/>
      <c r="AD38" s="75"/>
      <c r="AE38" s="75"/>
      <c r="AF38" s="75"/>
      <c r="AG38" s="75"/>
      <c r="AH38" s="75"/>
      <c r="AI38" s="75"/>
      <c r="AJ38" s="75"/>
      <c r="AK38" s="75"/>
      <c r="AL38" s="75"/>
      <c r="AM38" s="75"/>
      <c r="AN38" s="75"/>
      <c r="AO38" s="83"/>
      <c r="AP38" s="12"/>
      <c r="AQ38" s="12"/>
      <c r="AR38" s="12"/>
      <c r="AS38" s="8"/>
      <c r="AT38" s="8"/>
      <c r="AU38" s="8"/>
      <c r="AV38" s="8"/>
      <c r="AW38" s="8"/>
    </row>
    <row r="39" spans="1:51" s="41" customFormat="1" ht="15.75" thickBot="1" x14ac:dyDescent="0.3">
      <c r="A39" s="19" t="s">
        <v>1</v>
      </c>
      <c r="B39" s="166" t="s">
        <v>184</v>
      </c>
      <c r="C39" s="208">
        <f>18.2*3</f>
        <v>54.599999999999994</v>
      </c>
      <c r="D39" s="208">
        <f>ROUND(C39*SQRT(1.5),1)</f>
        <v>66.900000000000006</v>
      </c>
      <c r="E39" s="20">
        <v>20.2</v>
      </c>
      <c r="F39" s="20" t="s">
        <v>11</v>
      </c>
      <c r="G39" s="278" t="s">
        <v>147</v>
      </c>
      <c r="H39" s="278"/>
      <c r="I39" s="28"/>
      <c r="J39" s="28"/>
      <c r="K39" s="28"/>
      <c r="L39" s="28"/>
      <c r="M39" s="28"/>
      <c r="N39" s="28"/>
      <c r="O39" s="28"/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9"/>
      <c r="AD39" s="28"/>
      <c r="AE39" s="28"/>
      <c r="AF39" s="28"/>
      <c r="AG39" s="28"/>
      <c r="AH39" s="95"/>
      <c r="AI39" s="95"/>
      <c r="AJ39" s="95"/>
      <c r="AK39" s="20"/>
      <c r="AL39" s="20"/>
      <c r="AM39" s="20"/>
      <c r="AN39" s="20"/>
      <c r="AO39" s="3"/>
      <c r="AP39" s="12"/>
      <c r="AQ39" s="12"/>
      <c r="AR39" s="12"/>
      <c r="AS39" s="8"/>
      <c r="AT39" s="8"/>
      <c r="AU39" s="8"/>
      <c r="AV39" s="8"/>
      <c r="AW39" s="8"/>
    </row>
    <row r="40" spans="1:51" s="41" customFormat="1" x14ac:dyDescent="0.25">
      <c r="A40" s="183" t="s">
        <v>205</v>
      </c>
      <c r="B40" s="93"/>
      <c r="C40" s="214"/>
      <c r="D40" s="214"/>
      <c r="E40" s="14"/>
      <c r="F40" s="14"/>
      <c r="G40" s="219"/>
      <c r="H40" s="219"/>
      <c r="I40" s="27"/>
      <c r="J40" s="27"/>
      <c r="K40" s="27"/>
      <c r="L40" s="27"/>
      <c r="M40" s="27"/>
      <c r="N40" s="27"/>
      <c r="O40" s="27"/>
      <c r="P40" s="27"/>
      <c r="Q40" s="27"/>
      <c r="R40" s="27"/>
      <c r="S40" s="27"/>
      <c r="T40" s="27"/>
      <c r="U40" s="27"/>
      <c r="V40" s="27"/>
      <c r="W40" s="27"/>
      <c r="X40" s="27"/>
      <c r="Y40" s="27"/>
      <c r="Z40" s="27"/>
      <c r="AA40" s="27"/>
      <c r="AB40" s="27"/>
      <c r="AC40" s="27"/>
      <c r="AD40" s="27"/>
      <c r="AE40" s="27"/>
      <c r="AF40" s="27"/>
      <c r="AG40" s="27"/>
      <c r="AH40" s="25"/>
      <c r="AI40" s="25"/>
      <c r="AJ40" s="25"/>
      <c r="AK40" s="14"/>
      <c r="AL40" s="14"/>
      <c r="AM40" s="14"/>
      <c r="AN40" s="14"/>
      <c r="AO40" s="9"/>
      <c r="AP40" s="12"/>
      <c r="AQ40" s="12"/>
      <c r="AR40" s="12"/>
      <c r="AS40" s="8"/>
      <c r="AT40" s="8"/>
      <c r="AU40" s="8"/>
      <c r="AV40" s="8"/>
      <c r="AW40" s="8"/>
    </row>
    <row r="41" spans="1:51" ht="15.75" thickBot="1" x14ac:dyDescent="0.3">
      <c r="A41" s="16"/>
      <c r="B41" s="14"/>
      <c r="C41" s="14"/>
      <c r="D41" s="14"/>
      <c r="E41" s="14"/>
      <c r="F41" s="14"/>
      <c r="G41" s="17"/>
      <c r="H41" s="17"/>
      <c r="I41" s="14"/>
      <c r="J41" s="14"/>
      <c r="K41" s="14"/>
      <c r="L41" s="14"/>
      <c r="M41" s="14"/>
      <c r="N41" s="14"/>
      <c r="O41" s="14"/>
      <c r="P41" s="14"/>
      <c r="Q41" s="14"/>
      <c r="R41" s="14"/>
      <c r="S41" s="14"/>
      <c r="T41" s="14"/>
      <c r="U41" s="14"/>
      <c r="V41" s="14"/>
      <c r="W41" s="14"/>
      <c r="X41" s="14"/>
      <c r="Y41" s="14"/>
      <c r="Z41" s="14"/>
      <c r="AA41" s="14"/>
      <c r="AB41" s="14"/>
      <c r="AC41" s="14"/>
      <c r="AD41" s="14"/>
      <c r="AE41" s="14"/>
      <c r="AF41" s="14"/>
      <c r="AG41" s="14"/>
      <c r="AH41" s="14"/>
      <c r="AI41" s="14"/>
      <c r="AJ41" s="14"/>
      <c r="AK41" s="14"/>
      <c r="AL41" s="14"/>
      <c r="AM41" s="14"/>
      <c r="AN41" s="14"/>
      <c r="AO41" s="17"/>
      <c r="AP41" s="12"/>
      <c r="AQ41" s="12"/>
      <c r="AR41" s="12"/>
      <c r="AS41" s="8"/>
      <c r="AT41" s="8"/>
      <c r="AU41" s="8"/>
      <c r="AV41" s="8"/>
      <c r="AW41" s="8"/>
    </row>
    <row r="42" spans="1:51" ht="15.75" thickBot="1" x14ac:dyDescent="0.3">
      <c r="A42" s="270" t="s">
        <v>26</v>
      </c>
      <c r="B42" s="271"/>
      <c r="C42" s="271"/>
      <c r="D42" s="271"/>
      <c r="E42" s="271"/>
      <c r="F42" s="271"/>
      <c r="G42" s="271"/>
      <c r="H42" s="271"/>
      <c r="I42" s="271"/>
      <c r="J42" s="271"/>
      <c r="K42" s="271"/>
      <c r="L42" s="271"/>
      <c r="M42" s="271"/>
      <c r="N42" s="271"/>
      <c r="O42" s="271"/>
      <c r="P42" s="271"/>
      <c r="Q42" s="271"/>
      <c r="R42" s="271"/>
      <c r="S42" s="271"/>
      <c r="T42" s="271"/>
      <c r="U42" s="271"/>
      <c r="V42" s="271"/>
      <c r="W42" s="271"/>
      <c r="X42" s="271"/>
      <c r="Y42" s="271"/>
      <c r="Z42" s="271"/>
      <c r="AA42" s="271"/>
      <c r="AB42" s="271"/>
      <c r="AC42" s="271"/>
      <c r="AD42" s="271"/>
      <c r="AE42" s="271"/>
      <c r="AF42" s="271"/>
      <c r="AG42" s="271"/>
      <c r="AH42" s="271"/>
      <c r="AI42" s="271"/>
      <c r="AJ42" s="272"/>
      <c r="AK42" s="79"/>
      <c r="AL42" s="79"/>
      <c r="AM42" s="79"/>
      <c r="AN42" s="79"/>
      <c r="AO42" s="79"/>
      <c r="AP42" s="79"/>
      <c r="AQ42" s="79"/>
      <c r="AR42" s="79"/>
      <c r="AS42" s="79"/>
      <c r="AT42" s="79"/>
      <c r="AU42" s="79"/>
      <c r="AV42" s="79"/>
      <c r="AW42" s="8"/>
      <c r="AX42" s="8"/>
    </row>
    <row r="43" spans="1:51" ht="15" customHeight="1" x14ac:dyDescent="0.25">
      <c r="A43" s="274" t="s">
        <v>5</v>
      </c>
      <c r="B43" s="279" t="s">
        <v>4</v>
      </c>
      <c r="C43" s="282" t="s">
        <v>200</v>
      </c>
      <c r="D43" s="282" t="s">
        <v>201</v>
      </c>
      <c r="E43" s="282" t="s">
        <v>202</v>
      </c>
      <c r="F43" s="273" t="s">
        <v>8</v>
      </c>
      <c r="G43" s="273" t="s">
        <v>3</v>
      </c>
      <c r="H43" s="52" t="s">
        <v>23</v>
      </c>
      <c r="I43" s="262" t="s">
        <v>45</v>
      </c>
      <c r="J43" s="262"/>
      <c r="K43" s="262"/>
      <c r="L43" s="262" t="s">
        <v>19</v>
      </c>
      <c r="M43" s="262"/>
      <c r="N43" s="262"/>
      <c r="O43" s="262"/>
      <c r="P43" s="262"/>
      <c r="Q43" s="262"/>
      <c r="R43" s="262"/>
      <c r="S43" s="262" t="s">
        <v>20</v>
      </c>
      <c r="T43" s="262"/>
      <c r="U43" s="262"/>
      <c r="V43" s="262"/>
      <c r="W43" s="262"/>
      <c r="X43" s="262"/>
      <c r="Y43" s="262"/>
      <c r="Z43" s="262"/>
      <c r="AA43" s="262"/>
      <c r="AB43" s="258" t="s">
        <v>21</v>
      </c>
      <c r="AC43" s="267"/>
      <c r="AD43" s="145"/>
      <c r="AE43" s="145"/>
      <c r="AF43" s="145"/>
      <c r="AG43" s="145"/>
      <c r="AH43" s="145"/>
      <c r="AI43" s="145"/>
      <c r="AJ43" s="146"/>
      <c r="AK43" s="84"/>
      <c r="AL43" s="84"/>
      <c r="AM43" s="84"/>
      <c r="AN43" s="84"/>
      <c r="AO43" s="84"/>
      <c r="AP43" s="84"/>
      <c r="AQ43" s="84"/>
      <c r="AR43" s="84"/>
      <c r="AS43" s="84"/>
      <c r="AT43" s="84"/>
      <c r="AU43" s="84"/>
      <c r="AV43" s="84"/>
      <c r="AW43" s="36"/>
      <c r="AX43" s="268"/>
      <c r="AY43" s="268"/>
    </row>
    <row r="44" spans="1:51" s="41" customFormat="1" x14ac:dyDescent="0.25">
      <c r="A44" s="275"/>
      <c r="B44" s="280"/>
      <c r="C44" s="282"/>
      <c r="D44" s="282"/>
      <c r="E44" s="282"/>
      <c r="F44" s="259"/>
      <c r="G44" s="259"/>
      <c r="H44" s="16" t="s">
        <v>34</v>
      </c>
      <c r="I44" s="87" t="s">
        <v>46</v>
      </c>
      <c r="J44" s="87" t="s">
        <v>80</v>
      </c>
      <c r="K44" s="87" t="s">
        <v>81</v>
      </c>
      <c r="L44" s="87" t="s">
        <v>82</v>
      </c>
      <c r="M44" s="87" t="s">
        <v>83</v>
      </c>
      <c r="N44" s="87" t="s">
        <v>84</v>
      </c>
      <c r="O44" s="87" t="s">
        <v>85</v>
      </c>
      <c r="P44" s="87" t="s">
        <v>86</v>
      </c>
      <c r="Q44" s="87" t="s">
        <v>87</v>
      </c>
      <c r="R44" s="87" t="s">
        <v>88</v>
      </c>
      <c r="S44" s="87" t="s">
        <v>89</v>
      </c>
      <c r="T44" s="87" t="s">
        <v>90</v>
      </c>
      <c r="U44" s="87" t="s">
        <v>91</v>
      </c>
      <c r="V44" s="87" t="s">
        <v>92</v>
      </c>
      <c r="W44" s="87" t="s">
        <v>93</v>
      </c>
      <c r="X44" s="87" t="s">
        <v>94</v>
      </c>
      <c r="Y44" s="87" t="s">
        <v>95</v>
      </c>
      <c r="Z44" s="87" t="s">
        <v>96</v>
      </c>
      <c r="AA44" s="87" t="s">
        <v>97</v>
      </c>
      <c r="AB44" s="82" t="s">
        <v>98</v>
      </c>
      <c r="AC44" s="115" t="s">
        <v>35</v>
      </c>
      <c r="AD44" s="84"/>
      <c r="AE44" s="84"/>
      <c r="AF44" s="84"/>
      <c r="AG44" s="84"/>
      <c r="AH44" s="84"/>
      <c r="AI44" s="85"/>
      <c r="AJ44" s="147"/>
      <c r="AK44" s="85"/>
      <c r="AL44" s="85"/>
      <c r="AM44" s="85"/>
      <c r="AN44" s="85"/>
      <c r="AO44" s="85"/>
      <c r="AP44" s="84"/>
      <c r="AQ44" s="84"/>
      <c r="AR44" s="86"/>
      <c r="AS44" s="84"/>
      <c r="AT44" s="84"/>
      <c r="AU44" s="84"/>
      <c r="AV44" s="84"/>
      <c r="AW44" s="36"/>
      <c r="AX44" s="71"/>
      <c r="AY44" s="71"/>
    </row>
    <row r="45" spans="1:51" ht="28.15" customHeight="1" thickBot="1" x14ac:dyDescent="0.3">
      <c r="A45" s="276"/>
      <c r="B45" s="281"/>
      <c r="C45" s="283"/>
      <c r="D45" s="283"/>
      <c r="E45" s="283"/>
      <c r="F45" s="260"/>
      <c r="G45" s="260"/>
      <c r="H45" s="43" t="s">
        <v>186</v>
      </c>
      <c r="I45" s="178" t="s">
        <v>48</v>
      </c>
      <c r="J45" s="178" t="s">
        <v>50</v>
      </c>
      <c r="K45" s="178" t="s">
        <v>51</v>
      </c>
      <c r="L45" s="178" t="s">
        <v>52</v>
      </c>
      <c r="M45" s="178" t="s">
        <v>53</v>
      </c>
      <c r="N45" s="178" t="s">
        <v>54</v>
      </c>
      <c r="O45" s="178" t="s">
        <v>55</v>
      </c>
      <c r="P45" s="178" t="s">
        <v>56</v>
      </c>
      <c r="Q45" s="178" t="s">
        <v>68</v>
      </c>
      <c r="R45" s="178" t="s">
        <v>57</v>
      </c>
      <c r="S45" s="178" t="s">
        <v>58</v>
      </c>
      <c r="T45" s="178" t="s">
        <v>59</v>
      </c>
      <c r="U45" s="178" t="s">
        <v>60</v>
      </c>
      <c r="V45" s="178" t="s">
        <v>61</v>
      </c>
      <c r="W45" s="178" t="s">
        <v>62</v>
      </c>
      <c r="X45" s="178" t="s">
        <v>63</v>
      </c>
      <c r="Y45" s="178" t="s">
        <v>64</v>
      </c>
      <c r="Z45" s="178" t="s">
        <v>65</v>
      </c>
      <c r="AA45" s="178" t="s">
        <v>66</v>
      </c>
      <c r="AB45" s="178" t="s">
        <v>67</v>
      </c>
      <c r="AC45" s="189" t="s">
        <v>49</v>
      </c>
      <c r="AD45" s="150">
        <v>66</v>
      </c>
      <c r="AE45" s="150">
        <v>68</v>
      </c>
      <c r="AF45" s="151">
        <v>70</v>
      </c>
      <c r="AG45" s="151">
        <v>72</v>
      </c>
      <c r="AH45" s="151">
        <v>73</v>
      </c>
      <c r="AI45" s="151">
        <v>80</v>
      </c>
      <c r="AJ45" s="152">
        <v>114</v>
      </c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"/>
      <c r="AX45" s="8"/>
      <c r="AY45" s="8"/>
    </row>
    <row r="46" spans="1:51" x14ac:dyDescent="0.25">
      <c r="A46" s="55" t="s">
        <v>2</v>
      </c>
      <c r="B46" s="180" t="s">
        <v>138</v>
      </c>
      <c r="C46" s="56">
        <f>32*2</f>
        <v>64</v>
      </c>
      <c r="D46" s="213"/>
      <c r="E46" s="56">
        <v>15</v>
      </c>
      <c r="F46" s="56" t="s">
        <v>10</v>
      </c>
      <c r="G46" s="261" t="s">
        <v>179</v>
      </c>
      <c r="H46" s="261"/>
      <c r="I46" s="148"/>
      <c r="J46" s="148"/>
      <c r="K46" s="148"/>
      <c r="L46" s="148"/>
      <c r="M46" s="148"/>
      <c r="N46" s="148"/>
      <c r="O46" s="148"/>
      <c r="P46" s="148"/>
      <c r="Q46" s="148"/>
      <c r="R46" s="148"/>
      <c r="S46" s="148"/>
      <c r="T46" s="148"/>
      <c r="U46" s="148"/>
      <c r="V46" s="148"/>
      <c r="W46" s="148"/>
      <c r="X46" s="148"/>
      <c r="Y46" s="148"/>
      <c r="Z46" s="148"/>
      <c r="AA46" s="148"/>
      <c r="AB46" s="148"/>
      <c r="AC46" s="149"/>
      <c r="AD46" s="75"/>
      <c r="AE46" s="75"/>
      <c r="AF46" s="75"/>
      <c r="AG46" s="75"/>
      <c r="AH46" s="75"/>
      <c r="AI46" s="75"/>
      <c r="AJ46" s="120"/>
      <c r="AK46" s="14"/>
      <c r="AL46" s="14"/>
      <c r="AM46" s="14"/>
      <c r="AN46" s="14"/>
      <c r="AO46" s="14"/>
      <c r="AP46" s="12"/>
      <c r="AQ46" s="12"/>
      <c r="AR46" s="12"/>
      <c r="AS46" s="12"/>
      <c r="AT46" s="8"/>
      <c r="AU46" s="8"/>
      <c r="AV46" s="8"/>
      <c r="AW46" s="8"/>
      <c r="AX46" s="8"/>
      <c r="AY46" s="8"/>
    </row>
    <row r="47" spans="1:51" x14ac:dyDescent="0.25">
      <c r="A47" s="13" t="s">
        <v>1</v>
      </c>
      <c r="B47" s="93" t="s">
        <v>184</v>
      </c>
      <c r="C47" s="14">
        <f>18.2*2</f>
        <v>36.4</v>
      </c>
      <c r="D47" s="214">
        <f t="shared" ref="D47:D59" si="2">ROUND(C47*SQRT(1.5),1)</f>
        <v>44.6</v>
      </c>
      <c r="E47" s="14">
        <v>20.2</v>
      </c>
      <c r="F47" s="14" t="s">
        <v>11</v>
      </c>
      <c r="G47" s="266" t="s">
        <v>147</v>
      </c>
      <c r="H47" s="266"/>
      <c r="I47" s="27"/>
      <c r="J47" s="27"/>
      <c r="K47" s="27"/>
      <c r="L47" s="27"/>
      <c r="M47" s="27"/>
      <c r="N47" s="27"/>
      <c r="O47" s="27"/>
      <c r="P47" s="25"/>
      <c r="Q47" s="25"/>
      <c r="R47" s="25"/>
      <c r="S47" s="35"/>
      <c r="T47" s="159"/>
      <c r="U47" s="159"/>
      <c r="V47" s="159"/>
      <c r="W47" s="159"/>
      <c r="X47" s="159"/>
      <c r="Y47" s="159"/>
      <c r="Z47" s="159"/>
      <c r="AA47" s="159"/>
      <c r="AB47" s="159"/>
      <c r="AC47" s="61"/>
      <c r="AD47" s="159"/>
      <c r="AE47" s="159"/>
      <c r="AF47" s="159"/>
      <c r="AG47" s="159"/>
      <c r="AH47" s="159"/>
      <c r="AI47" s="159"/>
      <c r="AJ47" s="107"/>
      <c r="AK47" s="81"/>
      <c r="AL47" s="72"/>
      <c r="AM47" s="72"/>
      <c r="AN47" s="72"/>
      <c r="AO47" s="72"/>
      <c r="AP47" s="12"/>
      <c r="AQ47" s="12"/>
      <c r="AR47" s="12"/>
      <c r="AS47" s="14"/>
      <c r="AT47" s="14"/>
      <c r="AU47" s="14"/>
      <c r="AV47" s="14"/>
      <c r="AW47" s="14"/>
      <c r="AX47" s="8"/>
      <c r="AY47" s="8"/>
    </row>
    <row r="48" spans="1:51" x14ac:dyDescent="0.25">
      <c r="A48" s="13" t="s">
        <v>2</v>
      </c>
      <c r="B48" s="93" t="s">
        <v>139</v>
      </c>
      <c r="C48" s="14">
        <f>21*2</f>
        <v>42</v>
      </c>
      <c r="D48" s="214">
        <f t="shared" si="2"/>
        <v>51.4</v>
      </c>
      <c r="E48" s="14">
        <v>12</v>
      </c>
      <c r="F48" s="14" t="s">
        <v>9</v>
      </c>
      <c r="G48" s="264" t="s">
        <v>7</v>
      </c>
      <c r="H48" s="264"/>
      <c r="I48" s="48"/>
      <c r="J48" s="48"/>
      <c r="K48" s="48"/>
      <c r="L48" s="48"/>
      <c r="M48" s="48"/>
      <c r="N48" s="48"/>
      <c r="O48" s="48"/>
      <c r="P48" s="27"/>
      <c r="Q48" s="27"/>
      <c r="R48" s="27"/>
      <c r="S48" s="25"/>
      <c r="T48" s="25"/>
      <c r="U48" s="25"/>
      <c r="V48" s="25"/>
      <c r="W48" s="159"/>
      <c r="X48" s="159"/>
      <c r="Y48" s="159"/>
      <c r="Z48" s="159"/>
      <c r="AA48" s="159"/>
      <c r="AB48" s="159"/>
      <c r="AC48" s="61"/>
      <c r="AD48" s="159"/>
      <c r="AE48" s="159"/>
      <c r="AF48" s="159"/>
      <c r="AG48" s="159"/>
      <c r="AH48" s="159"/>
      <c r="AI48" s="159"/>
      <c r="AJ48" s="107"/>
      <c r="AK48" s="81"/>
      <c r="AL48" s="72"/>
      <c r="AM48" s="72"/>
      <c r="AN48" s="72"/>
      <c r="AO48" s="72"/>
      <c r="AP48" s="12"/>
      <c r="AQ48" s="12"/>
      <c r="AR48" s="12"/>
      <c r="AS48" s="14"/>
      <c r="AT48" s="14"/>
      <c r="AU48" s="14"/>
      <c r="AV48" s="14"/>
      <c r="AW48" s="14"/>
      <c r="AX48" s="8"/>
      <c r="AY48" s="8"/>
    </row>
    <row r="49" spans="1:51" s="41" customFormat="1" x14ac:dyDescent="0.25">
      <c r="A49" s="13" t="s">
        <v>0</v>
      </c>
      <c r="B49" s="93">
        <v>3150</v>
      </c>
      <c r="C49" s="14">
        <f>22*2</f>
        <v>44</v>
      </c>
      <c r="D49" s="214">
        <f t="shared" si="2"/>
        <v>53.9</v>
      </c>
      <c r="E49" s="14">
        <v>24</v>
      </c>
      <c r="F49" s="14" t="s">
        <v>11</v>
      </c>
      <c r="G49" s="264" t="s">
        <v>141</v>
      </c>
      <c r="H49" s="264"/>
      <c r="I49" s="48"/>
      <c r="J49" s="48"/>
      <c r="K49" s="48"/>
      <c r="L49" s="48"/>
      <c r="M49" s="48"/>
      <c r="N49" s="48"/>
      <c r="O49" s="48"/>
      <c r="P49" s="27"/>
      <c r="Q49" s="27"/>
      <c r="R49" s="27"/>
      <c r="S49" s="27"/>
      <c r="T49" s="25"/>
      <c r="U49" s="25"/>
      <c r="V49" s="25"/>
      <c r="W49" s="25"/>
      <c r="X49" s="25"/>
      <c r="Y49" s="159"/>
      <c r="Z49" s="159"/>
      <c r="AA49" s="159"/>
      <c r="AB49" s="159"/>
      <c r="AC49" s="61"/>
      <c r="AD49" s="159"/>
      <c r="AE49" s="159"/>
      <c r="AF49" s="159"/>
      <c r="AG49" s="159"/>
      <c r="AH49" s="159"/>
      <c r="AI49" s="159"/>
      <c r="AJ49" s="107"/>
      <c r="AK49" s="81"/>
      <c r="AL49" s="72"/>
      <c r="AM49" s="72"/>
      <c r="AN49" s="72"/>
      <c r="AO49" s="72"/>
      <c r="AP49" s="12"/>
      <c r="AQ49" s="12"/>
      <c r="AR49" s="12"/>
      <c r="AS49" s="14"/>
      <c r="AT49" s="14"/>
      <c r="AU49" s="14"/>
      <c r="AV49" s="14"/>
      <c r="AW49" s="14"/>
      <c r="AX49" s="8"/>
      <c r="AY49" s="8"/>
    </row>
    <row r="50" spans="1:51" x14ac:dyDescent="0.25">
      <c r="A50" s="13" t="s">
        <v>0</v>
      </c>
      <c r="B50" s="93">
        <v>2910</v>
      </c>
      <c r="C50" s="14">
        <f>24*2</f>
        <v>48</v>
      </c>
      <c r="D50" s="214">
        <f t="shared" si="2"/>
        <v>58.8</v>
      </c>
      <c r="E50" s="14">
        <v>7.9</v>
      </c>
      <c r="F50" s="14" t="s">
        <v>11</v>
      </c>
      <c r="G50" s="264" t="s">
        <v>141</v>
      </c>
      <c r="H50" s="264"/>
      <c r="I50" s="48"/>
      <c r="J50" s="48"/>
      <c r="K50" s="48"/>
      <c r="L50" s="48"/>
      <c r="M50" s="48"/>
      <c r="N50" s="48"/>
      <c r="O50" s="48"/>
      <c r="P50" s="27"/>
      <c r="Q50" s="27"/>
      <c r="R50" s="27"/>
      <c r="S50" s="27"/>
      <c r="T50" s="27"/>
      <c r="U50" s="27"/>
      <c r="V50" s="25"/>
      <c r="W50" s="25"/>
      <c r="X50" s="25"/>
      <c r="Y50" s="25"/>
      <c r="Z50" s="25"/>
      <c r="AA50" s="159"/>
      <c r="AB50" s="159"/>
      <c r="AC50" s="61"/>
      <c r="AD50" s="159"/>
      <c r="AE50" s="159"/>
      <c r="AF50" s="159"/>
      <c r="AG50" s="159"/>
      <c r="AH50" s="159"/>
      <c r="AI50" s="159"/>
      <c r="AJ50" s="107"/>
      <c r="AK50" s="81"/>
      <c r="AL50" s="72"/>
      <c r="AM50" s="72"/>
      <c r="AN50" s="72"/>
      <c r="AO50" s="72"/>
      <c r="AP50" s="12"/>
      <c r="AQ50" s="12"/>
      <c r="AR50" s="12"/>
      <c r="AS50" s="14"/>
      <c r="AT50" s="14"/>
      <c r="AU50" s="14"/>
      <c r="AV50" s="14"/>
      <c r="AW50" s="14"/>
      <c r="AX50" s="8"/>
      <c r="AY50" s="8"/>
    </row>
    <row r="51" spans="1:51" s="41" customFormat="1" x14ac:dyDescent="0.25">
      <c r="A51" s="13" t="s">
        <v>1</v>
      </c>
      <c r="B51" s="223" t="s">
        <v>204</v>
      </c>
      <c r="C51" s="14">
        <f>36*2</f>
        <v>72</v>
      </c>
      <c r="D51" s="14">
        <f t="shared" si="2"/>
        <v>88.2</v>
      </c>
      <c r="E51" s="14">
        <v>20.2</v>
      </c>
      <c r="F51" s="14" t="s">
        <v>10</v>
      </c>
      <c r="G51" s="266" t="s">
        <v>147</v>
      </c>
      <c r="H51" s="266"/>
      <c r="I51" s="27"/>
      <c r="J51" s="27"/>
      <c r="K51" s="27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27"/>
      <c r="X51" s="27"/>
      <c r="Y51" s="27"/>
      <c r="Z51" s="27"/>
      <c r="AA51" s="32"/>
      <c r="AB51" s="32"/>
      <c r="AC51" s="221"/>
      <c r="AD51" s="32"/>
      <c r="AE51" s="32"/>
      <c r="AF51" s="32"/>
      <c r="AG51" s="32"/>
      <c r="AH51" s="35"/>
      <c r="AI51" s="35"/>
      <c r="AJ51" s="107"/>
      <c r="AK51" s="159"/>
      <c r="AL51" s="159"/>
      <c r="AM51" s="159"/>
      <c r="AN51" s="159"/>
      <c r="AO51" s="159"/>
      <c r="AP51" s="12"/>
      <c r="AQ51" s="12"/>
      <c r="AR51" s="12"/>
      <c r="AS51" s="14"/>
      <c r="AT51" s="14"/>
      <c r="AU51" s="14"/>
      <c r="AV51" s="14"/>
      <c r="AW51" s="14"/>
      <c r="AX51" s="8"/>
      <c r="AY51" s="8"/>
    </row>
    <row r="52" spans="1:51" ht="15.75" thickBot="1" x14ac:dyDescent="0.3">
      <c r="A52" s="19" t="s">
        <v>0</v>
      </c>
      <c r="B52" s="166">
        <v>3900</v>
      </c>
      <c r="C52" s="20">
        <f>57*2</f>
        <v>114</v>
      </c>
      <c r="D52" s="208">
        <f t="shared" si="2"/>
        <v>139.6</v>
      </c>
      <c r="E52" s="20">
        <v>24</v>
      </c>
      <c r="F52" s="20" t="s">
        <v>11</v>
      </c>
      <c r="G52" s="265" t="s">
        <v>142</v>
      </c>
      <c r="H52" s="265"/>
      <c r="I52" s="49"/>
      <c r="J52" s="49"/>
      <c r="K52" s="49"/>
      <c r="L52" s="49"/>
      <c r="M52" s="49"/>
      <c r="N52" s="49"/>
      <c r="O52" s="49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9"/>
      <c r="AD52" s="28"/>
      <c r="AE52" s="28"/>
      <c r="AF52" s="28"/>
      <c r="AG52" s="28"/>
      <c r="AH52" s="28"/>
      <c r="AI52" s="28"/>
      <c r="AJ52" s="91"/>
      <c r="AK52" s="14"/>
      <c r="AL52" s="14"/>
      <c r="AM52" s="14"/>
      <c r="AN52" s="14"/>
      <c r="AO52" s="14"/>
      <c r="AP52" s="14"/>
      <c r="AQ52" s="14"/>
      <c r="AR52" s="14"/>
      <c r="AS52" s="14"/>
      <c r="AT52" s="14"/>
      <c r="AU52" s="14"/>
      <c r="AV52" s="14"/>
      <c r="AW52" s="14"/>
      <c r="AX52" s="8"/>
      <c r="AY52" s="8"/>
    </row>
    <row r="53" spans="1:51" s="41" customFormat="1" x14ac:dyDescent="0.25">
      <c r="A53" s="74" t="s">
        <v>47</v>
      </c>
      <c r="B53" s="167"/>
      <c r="C53" s="75"/>
      <c r="D53" s="215"/>
      <c r="E53" s="75"/>
      <c r="F53" s="75"/>
      <c r="G53" s="62"/>
      <c r="H53" s="52" t="s">
        <v>41</v>
      </c>
      <c r="I53" s="220" t="s">
        <v>99</v>
      </c>
      <c r="J53" s="262" t="s">
        <v>100</v>
      </c>
      <c r="K53" s="262"/>
      <c r="L53" s="262"/>
      <c r="M53" s="262" t="s">
        <v>101</v>
      </c>
      <c r="N53" s="262"/>
      <c r="O53" s="262"/>
      <c r="P53" s="262"/>
      <c r="Q53" s="262"/>
      <c r="R53" s="262"/>
      <c r="S53" s="262"/>
      <c r="T53" s="262" t="s">
        <v>102</v>
      </c>
      <c r="U53" s="262"/>
      <c r="V53" s="262"/>
      <c r="W53" s="262"/>
      <c r="X53" s="262"/>
      <c r="Y53" s="262"/>
      <c r="Z53" s="262"/>
      <c r="AA53" s="262"/>
      <c r="AB53" s="262"/>
      <c r="AC53" s="269"/>
      <c r="AD53" s="75"/>
      <c r="AE53" s="75"/>
      <c r="AF53" s="75"/>
      <c r="AG53" s="75"/>
      <c r="AH53" s="75"/>
      <c r="AI53" s="75"/>
      <c r="AJ53" s="120"/>
      <c r="AK53" s="14"/>
      <c r="AL53" s="14"/>
      <c r="AM53" s="14"/>
      <c r="AN53" s="14"/>
      <c r="AO53" s="14"/>
      <c r="AP53" s="14"/>
      <c r="AQ53" s="14"/>
      <c r="AR53" s="14"/>
      <c r="AS53" s="14"/>
      <c r="AT53" s="14"/>
      <c r="AU53" s="14"/>
      <c r="AV53" s="14"/>
      <c r="AW53" s="14"/>
      <c r="AX53" s="8"/>
      <c r="AY53" s="8"/>
    </row>
    <row r="54" spans="1:51" s="41" customFormat="1" x14ac:dyDescent="0.25">
      <c r="A54" s="13" t="s">
        <v>1</v>
      </c>
      <c r="B54" s="93" t="s">
        <v>184</v>
      </c>
      <c r="C54" s="14">
        <f>18.2*3</f>
        <v>54.599999999999994</v>
      </c>
      <c r="D54" s="214">
        <f t="shared" si="2"/>
        <v>66.900000000000006</v>
      </c>
      <c r="E54" s="14">
        <v>20.2</v>
      </c>
      <c r="F54" s="14" t="s">
        <v>11</v>
      </c>
      <c r="G54" s="266" t="s">
        <v>147</v>
      </c>
      <c r="H54" s="266"/>
      <c r="I54" s="48"/>
      <c r="J54" s="48"/>
      <c r="K54" s="48"/>
      <c r="L54" s="48"/>
      <c r="M54" s="48"/>
      <c r="N54" s="48"/>
      <c r="O54" s="48"/>
      <c r="P54" s="27"/>
      <c r="Q54" s="27"/>
      <c r="R54" s="27"/>
      <c r="S54" s="27"/>
      <c r="T54" s="27"/>
      <c r="U54" s="27"/>
      <c r="V54" s="27"/>
      <c r="W54" s="27"/>
      <c r="X54" s="27"/>
      <c r="Y54" s="25"/>
      <c r="Z54" s="25"/>
      <c r="AA54" s="25"/>
      <c r="AB54" s="25"/>
      <c r="AC54" s="216"/>
      <c r="AD54" s="25"/>
      <c r="AE54" s="14"/>
      <c r="AF54" s="14"/>
      <c r="AG54" s="14"/>
      <c r="AH54" s="14"/>
      <c r="AI54" s="14"/>
      <c r="AJ54" s="92"/>
      <c r="AK54" s="14"/>
      <c r="AL54" s="14"/>
      <c r="AM54" s="14"/>
      <c r="AN54" s="14"/>
      <c r="AO54" s="14"/>
      <c r="AP54" s="14"/>
      <c r="AQ54" s="14"/>
      <c r="AR54" s="14"/>
      <c r="AS54" s="14"/>
      <c r="AT54" s="14"/>
      <c r="AU54" s="14"/>
      <c r="AV54" s="14"/>
      <c r="AW54" s="14"/>
      <c r="AX54" s="8"/>
      <c r="AY54" s="8"/>
    </row>
    <row r="55" spans="1:51" s="41" customFormat="1" x14ac:dyDescent="0.25">
      <c r="A55" s="13" t="s">
        <v>2</v>
      </c>
      <c r="B55" s="93" t="s">
        <v>139</v>
      </c>
      <c r="C55" s="14">
        <f>21*3</f>
        <v>63</v>
      </c>
      <c r="D55" s="214">
        <f t="shared" si="2"/>
        <v>77.2</v>
      </c>
      <c r="E55" s="14">
        <v>12</v>
      </c>
      <c r="F55" s="14" t="s">
        <v>9</v>
      </c>
      <c r="G55" s="264" t="s">
        <v>7</v>
      </c>
      <c r="H55" s="264"/>
      <c r="I55" s="48"/>
      <c r="J55" s="48"/>
      <c r="K55" s="48"/>
      <c r="L55" s="48"/>
      <c r="M55" s="48"/>
      <c r="N55" s="48"/>
      <c r="O55" s="48"/>
      <c r="P55" s="27"/>
      <c r="Q55" s="27"/>
      <c r="R55" s="27"/>
      <c r="S55" s="27"/>
      <c r="T55" s="27"/>
      <c r="U55" s="27"/>
      <c r="V55" s="27"/>
      <c r="W55" s="27"/>
      <c r="X55" s="27"/>
      <c r="Y55" s="27"/>
      <c r="Z55" s="27"/>
      <c r="AA55" s="27"/>
      <c r="AB55" s="27"/>
      <c r="AC55" s="216"/>
      <c r="AD55" s="25"/>
      <c r="AE55" s="25"/>
      <c r="AF55" s="25"/>
      <c r="AG55" s="25"/>
      <c r="AH55" s="25"/>
      <c r="AI55" s="14"/>
      <c r="AJ55" s="92"/>
      <c r="AK55" s="14"/>
      <c r="AL55" s="14"/>
      <c r="AM55" s="14"/>
      <c r="AN55" s="14"/>
      <c r="AO55" s="14"/>
      <c r="AP55" s="14"/>
      <c r="AQ55" s="14"/>
      <c r="AR55" s="14"/>
      <c r="AS55" s="14"/>
      <c r="AT55" s="14"/>
      <c r="AU55" s="14"/>
      <c r="AV55" s="14"/>
      <c r="AW55" s="14"/>
      <c r="AX55" s="8"/>
      <c r="AY55" s="8"/>
    </row>
    <row r="56" spans="1:51" s="41" customFormat="1" ht="15.75" thickBot="1" x14ac:dyDescent="0.3">
      <c r="A56" s="19" t="s">
        <v>0</v>
      </c>
      <c r="B56" s="166">
        <v>2910</v>
      </c>
      <c r="C56" s="20">
        <f>24*3</f>
        <v>72</v>
      </c>
      <c r="D56" s="208">
        <f t="shared" si="2"/>
        <v>88.2</v>
      </c>
      <c r="E56" s="20">
        <v>7.9</v>
      </c>
      <c r="F56" s="20" t="s">
        <v>11</v>
      </c>
      <c r="G56" s="266" t="s">
        <v>141</v>
      </c>
      <c r="H56" s="266"/>
      <c r="I56" s="49"/>
      <c r="J56" s="49"/>
      <c r="K56" s="49"/>
      <c r="L56" s="49"/>
      <c r="M56" s="49"/>
      <c r="N56" s="49"/>
      <c r="O56" s="49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9"/>
      <c r="AD56" s="28"/>
      <c r="AE56" s="28"/>
      <c r="AF56" s="28"/>
      <c r="AG56" s="28"/>
      <c r="AH56" s="95"/>
      <c r="AI56" s="95"/>
      <c r="AJ56" s="124"/>
      <c r="AK56" s="14"/>
      <c r="AL56" s="14"/>
      <c r="AM56" s="14"/>
      <c r="AN56" s="14"/>
      <c r="AO56" s="14"/>
      <c r="AP56" s="14"/>
      <c r="AQ56" s="14"/>
      <c r="AR56" s="14"/>
      <c r="AS56" s="14"/>
      <c r="AT56" s="14"/>
      <c r="AU56" s="14"/>
      <c r="AV56" s="14"/>
      <c r="AW56" s="14"/>
      <c r="AX56" s="8"/>
      <c r="AY56" s="8"/>
    </row>
    <row r="57" spans="1:51" s="41" customFormat="1" x14ac:dyDescent="0.25">
      <c r="A57" s="74" t="s">
        <v>128</v>
      </c>
      <c r="B57" s="167"/>
      <c r="C57" s="75"/>
      <c r="D57" s="215"/>
      <c r="E57" s="75"/>
      <c r="F57" s="75"/>
      <c r="G57" s="62"/>
      <c r="H57" s="52" t="s">
        <v>69</v>
      </c>
      <c r="I57" s="258" t="s">
        <v>103</v>
      </c>
      <c r="J57" s="258"/>
      <c r="K57" s="258"/>
      <c r="L57" s="258"/>
      <c r="M57" s="258"/>
      <c r="N57" s="258" t="s">
        <v>104</v>
      </c>
      <c r="O57" s="258"/>
      <c r="P57" s="258"/>
      <c r="Q57" s="258"/>
      <c r="R57" s="258" t="s">
        <v>105</v>
      </c>
      <c r="S57" s="258"/>
      <c r="T57" s="258"/>
      <c r="U57" s="258"/>
      <c r="V57" s="258"/>
      <c r="W57" s="258"/>
      <c r="X57" s="258"/>
      <c r="Y57" s="258"/>
      <c r="Z57" s="258"/>
      <c r="AA57" s="258" t="s">
        <v>106</v>
      </c>
      <c r="AB57" s="258"/>
      <c r="AC57" s="267"/>
      <c r="AD57" s="75"/>
      <c r="AE57" s="75"/>
      <c r="AF57" s="75"/>
      <c r="AG57" s="75"/>
      <c r="AH57" s="75"/>
      <c r="AI57" s="75"/>
      <c r="AJ57" s="120"/>
      <c r="AK57" s="14"/>
      <c r="AL57" s="14"/>
      <c r="AM57" s="14"/>
      <c r="AN57" s="14"/>
      <c r="AO57" s="72"/>
      <c r="AP57" s="73"/>
      <c r="AQ57" s="73"/>
      <c r="AR57" s="73"/>
      <c r="AS57" s="73"/>
      <c r="AT57" s="73"/>
      <c r="AU57" s="73"/>
      <c r="AV57" s="73"/>
      <c r="AW57" s="73"/>
      <c r="AX57" s="8"/>
      <c r="AY57" s="8"/>
    </row>
    <row r="58" spans="1:51" s="41" customFormat="1" x14ac:dyDescent="0.25">
      <c r="A58" s="59" t="s">
        <v>0</v>
      </c>
      <c r="B58" s="93">
        <v>2850</v>
      </c>
      <c r="C58" s="60">
        <f>11.6*4</f>
        <v>46.4</v>
      </c>
      <c r="D58" s="214">
        <f t="shared" si="2"/>
        <v>56.8</v>
      </c>
      <c r="E58" s="14">
        <v>11.1</v>
      </c>
      <c r="F58" s="60" t="s">
        <v>11</v>
      </c>
      <c r="G58" s="285" t="s">
        <v>143</v>
      </c>
      <c r="H58" s="285"/>
      <c r="I58" s="89"/>
      <c r="J58" s="89"/>
      <c r="K58" s="89"/>
      <c r="L58" s="89"/>
      <c r="M58" s="89"/>
      <c r="N58" s="89"/>
      <c r="O58" s="89"/>
      <c r="P58" s="77"/>
      <c r="Q58" s="77"/>
      <c r="R58" s="77"/>
      <c r="S58" s="77"/>
      <c r="T58" s="77"/>
      <c r="U58" s="217"/>
      <c r="V58" s="217"/>
      <c r="W58" s="217"/>
      <c r="X58" s="217"/>
      <c r="Y58" s="217"/>
      <c r="Z58" s="36"/>
      <c r="AA58" s="36"/>
      <c r="AB58" s="36"/>
      <c r="AC58" s="113"/>
      <c r="AD58" s="14"/>
      <c r="AE58" s="14"/>
      <c r="AF58" s="14"/>
      <c r="AG58" s="14"/>
      <c r="AH58" s="14"/>
      <c r="AI58" s="14"/>
      <c r="AJ58" s="92"/>
      <c r="AK58" s="14"/>
      <c r="AL58" s="14"/>
      <c r="AM58" s="14"/>
      <c r="AN58" s="14"/>
      <c r="AO58" s="72"/>
      <c r="AP58" s="73"/>
      <c r="AQ58" s="73"/>
      <c r="AR58" s="73"/>
      <c r="AS58" s="73"/>
      <c r="AT58" s="73"/>
      <c r="AU58" s="73"/>
      <c r="AV58" s="73"/>
      <c r="AW58" s="73"/>
      <c r="AX58" s="8"/>
      <c r="AY58" s="8"/>
    </row>
    <row r="59" spans="1:51" s="41" customFormat="1" ht="15.75" thickBot="1" x14ac:dyDescent="0.3">
      <c r="A59" s="19" t="s">
        <v>1</v>
      </c>
      <c r="B59" s="166" t="s">
        <v>184</v>
      </c>
      <c r="C59" s="20">
        <f>18.2*4</f>
        <v>72.8</v>
      </c>
      <c r="D59" s="208">
        <f t="shared" si="2"/>
        <v>89.2</v>
      </c>
      <c r="E59" s="20">
        <v>20.2</v>
      </c>
      <c r="F59" s="20" t="s">
        <v>11</v>
      </c>
      <c r="G59" s="278" t="s">
        <v>147</v>
      </c>
      <c r="H59" s="27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9"/>
      <c r="AD59" s="28"/>
      <c r="AE59" s="28"/>
      <c r="AF59" s="28"/>
      <c r="AG59" s="28"/>
      <c r="AH59" s="28"/>
      <c r="AI59" s="95"/>
      <c r="AJ59" s="124"/>
      <c r="AK59" s="14"/>
      <c r="AL59" s="14"/>
      <c r="AM59" s="14"/>
      <c r="AN59" s="14"/>
      <c r="AO59" s="72"/>
      <c r="AP59" s="73"/>
      <c r="AQ59" s="73"/>
      <c r="AR59" s="73"/>
      <c r="AS59" s="73"/>
      <c r="AT59" s="73"/>
      <c r="AU59" s="73"/>
      <c r="AV59" s="73"/>
      <c r="AW59" s="73"/>
      <c r="AX59" s="8"/>
      <c r="AY59" s="8"/>
    </row>
    <row r="60" spans="1:51" s="41" customFormat="1" x14ac:dyDescent="0.25">
      <c r="A60" s="183" t="s">
        <v>205</v>
      </c>
      <c r="U60" s="73"/>
      <c r="V60" s="73"/>
      <c r="W60" s="73"/>
      <c r="X60" s="73"/>
      <c r="Y60" s="73"/>
      <c r="Z60" s="73"/>
      <c r="AA60" s="73"/>
      <c r="AB60" s="73"/>
      <c r="AC60" s="73"/>
      <c r="AD60" s="73"/>
      <c r="AE60" s="73"/>
      <c r="AF60" s="73"/>
      <c r="AG60" s="73"/>
      <c r="AH60" s="73"/>
      <c r="AI60" s="73"/>
      <c r="AJ60" s="73"/>
      <c r="AK60" s="73"/>
      <c r="AL60" s="73"/>
      <c r="AM60" s="73"/>
      <c r="AN60" s="73"/>
      <c r="AO60" s="73"/>
      <c r="AP60" s="73"/>
      <c r="AQ60" s="73"/>
      <c r="AR60" s="73"/>
      <c r="AS60" s="73"/>
      <c r="AT60" s="73"/>
      <c r="AU60" s="73"/>
      <c r="AV60" s="73"/>
      <c r="AW60" s="73"/>
    </row>
    <row r="61" spans="1:51" s="41" customFormat="1" x14ac:dyDescent="0.25">
      <c r="A61" s="16"/>
      <c r="B61" s="14"/>
      <c r="C61" s="14"/>
      <c r="D61" s="14"/>
      <c r="E61" s="14"/>
      <c r="F61" s="14"/>
      <c r="G61" s="72"/>
      <c r="H61" s="72"/>
      <c r="I61" s="78"/>
      <c r="J61" s="78"/>
      <c r="K61" s="78"/>
      <c r="L61" s="78"/>
      <c r="M61" s="78"/>
      <c r="N61" s="78"/>
      <c r="O61" s="78"/>
      <c r="P61" s="73"/>
      <c r="Q61" s="73"/>
      <c r="R61" s="73"/>
      <c r="S61" s="73"/>
      <c r="T61" s="73"/>
      <c r="U61" s="73"/>
      <c r="V61" s="73"/>
      <c r="W61" s="73"/>
      <c r="X61" s="73"/>
      <c r="Y61" s="73"/>
      <c r="Z61" s="73"/>
      <c r="AA61" s="73"/>
      <c r="AB61" s="73"/>
      <c r="AC61" s="73"/>
      <c r="AD61" s="73"/>
      <c r="AE61" s="73"/>
      <c r="AF61" s="73"/>
      <c r="AG61" s="73"/>
      <c r="AH61" s="73"/>
      <c r="AI61" s="73"/>
      <c r="AJ61" s="73"/>
      <c r="AK61" s="73"/>
      <c r="AL61" s="73"/>
      <c r="AM61" s="73"/>
      <c r="AN61" s="73"/>
      <c r="AO61" s="73"/>
      <c r="AP61" s="73"/>
      <c r="AQ61" s="73"/>
      <c r="AR61" s="73"/>
      <c r="AS61" s="73"/>
      <c r="AT61" s="73"/>
      <c r="AU61" s="73"/>
      <c r="AV61" s="73"/>
      <c r="AW61" s="73"/>
    </row>
    <row r="62" spans="1:51" x14ac:dyDescent="0.25">
      <c r="A62" s="16"/>
      <c r="B62" s="14"/>
      <c r="C62" s="14"/>
      <c r="D62" s="14"/>
      <c r="E62" s="14"/>
      <c r="F62" s="14"/>
      <c r="G62" s="17"/>
      <c r="H62" s="17"/>
      <c r="I62" s="34"/>
      <c r="J62" s="34"/>
      <c r="K62" s="34"/>
      <c r="L62" s="34"/>
      <c r="M62" s="34"/>
      <c r="N62" s="34"/>
      <c r="O62" s="34"/>
      <c r="P62" s="14"/>
      <c r="Q62" s="14"/>
      <c r="R62" s="14"/>
      <c r="S62" s="14"/>
      <c r="T62" s="14"/>
      <c r="U62" s="14"/>
      <c r="V62" s="14"/>
      <c r="W62" s="14"/>
      <c r="X62" s="14"/>
      <c r="Y62" s="14"/>
      <c r="Z62" s="14"/>
      <c r="AA62" s="14"/>
      <c r="AB62" s="14"/>
      <c r="AC62" s="14"/>
      <c r="AD62" s="14"/>
      <c r="AE62" s="14"/>
      <c r="AF62" s="14"/>
      <c r="AG62" s="14"/>
      <c r="AH62" s="14"/>
      <c r="AI62" s="14"/>
      <c r="AJ62" s="14"/>
      <c r="AK62" s="14"/>
      <c r="AL62" s="14"/>
      <c r="AM62" s="14"/>
      <c r="AN62" s="14"/>
      <c r="AO62" s="9"/>
      <c r="AP62" s="12"/>
      <c r="AQ62" s="12"/>
      <c r="AR62" s="12"/>
      <c r="AS62" s="8"/>
      <c r="AT62" s="8"/>
      <c r="AU62" s="8"/>
      <c r="AW62" s="8"/>
    </row>
    <row r="63" spans="1:51" x14ac:dyDescent="0.25">
      <c r="A63" s="16"/>
      <c r="B63" s="14"/>
      <c r="C63" s="14"/>
      <c r="D63" s="14"/>
      <c r="E63" s="14"/>
      <c r="F63" s="14"/>
      <c r="G63" s="17"/>
      <c r="H63" s="17"/>
      <c r="I63" s="51"/>
      <c r="J63" s="51"/>
      <c r="K63" s="51"/>
      <c r="L63" s="51"/>
      <c r="M63" s="51"/>
      <c r="N63" s="51"/>
      <c r="O63" s="51"/>
      <c r="P63" s="51"/>
      <c r="Q63" s="51"/>
      <c r="R63" s="51"/>
      <c r="S63" s="51"/>
      <c r="T63" s="51"/>
      <c r="U63" s="51"/>
      <c r="V63" s="51"/>
      <c r="W63" s="51"/>
      <c r="X63" s="51"/>
      <c r="Y63" s="51"/>
      <c r="Z63" s="51" t="s">
        <v>36</v>
      </c>
      <c r="AA63" s="51"/>
      <c r="AB63" s="51"/>
      <c r="AC63" s="51"/>
      <c r="AD63" s="51"/>
      <c r="AE63" s="51"/>
      <c r="AF63" s="51"/>
      <c r="AG63" s="14"/>
      <c r="AH63" s="14"/>
      <c r="AI63" s="14"/>
      <c r="AJ63" s="14"/>
      <c r="AK63" s="14"/>
      <c r="AL63" s="14"/>
      <c r="AM63" s="14"/>
      <c r="AN63" s="14"/>
      <c r="AO63" s="9"/>
      <c r="AP63" s="12"/>
      <c r="AQ63" s="12"/>
      <c r="AR63" s="12"/>
      <c r="AS63" s="8"/>
      <c r="AT63" s="8"/>
      <c r="AU63" s="8"/>
      <c r="AV63" s="8"/>
      <c r="AW63" s="8"/>
    </row>
    <row r="64" spans="1:51" x14ac:dyDescent="0.25">
      <c r="A64" s="16"/>
      <c r="B64" s="14"/>
      <c r="C64" s="14"/>
      <c r="D64" s="14"/>
      <c r="E64" s="14"/>
      <c r="F64" s="14"/>
      <c r="G64" s="17"/>
      <c r="H64" s="17"/>
      <c r="I64" s="34"/>
      <c r="J64" s="34"/>
      <c r="K64" s="34"/>
      <c r="L64" s="34"/>
      <c r="M64" s="34"/>
      <c r="N64" s="34"/>
      <c r="O64" s="34"/>
      <c r="P64" s="14"/>
      <c r="Q64" s="14"/>
      <c r="R64" s="14"/>
      <c r="S64" s="14"/>
      <c r="T64" s="14"/>
      <c r="U64" s="14"/>
      <c r="V64" s="14"/>
      <c r="W64" s="14"/>
      <c r="X64" s="14"/>
      <c r="Y64" s="14"/>
      <c r="Z64" s="14"/>
      <c r="AA64" s="14"/>
      <c r="AB64" s="14"/>
      <c r="AC64" s="14"/>
      <c r="AD64" s="14"/>
      <c r="AE64" s="14"/>
      <c r="AF64" s="14"/>
      <c r="AG64" s="14"/>
      <c r="AH64" s="14"/>
      <c r="AI64" s="14"/>
      <c r="AJ64" s="14"/>
      <c r="AK64" s="14"/>
      <c r="AL64" s="14"/>
      <c r="AM64" s="14"/>
      <c r="AN64" s="14"/>
      <c r="AO64" s="9"/>
      <c r="AP64" s="12"/>
      <c r="AQ64" s="12"/>
      <c r="AR64" s="12"/>
      <c r="AS64" s="8"/>
      <c r="AT64" s="8"/>
      <c r="AU64" s="8"/>
      <c r="AV64" s="8"/>
      <c r="AW64" s="8"/>
    </row>
    <row r="65" spans="1:49" x14ac:dyDescent="0.25">
      <c r="A65" s="16"/>
      <c r="B65" s="14"/>
      <c r="C65" s="14"/>
      <c r="D65" s="14"/>
      <c r="E65" s="14"/>
      <c r="F65" s="14"/>
      <c r="G65" s="17"/>
      <c r="H65" s="17"/>
      <c r="I65" s="34"/>
      <c r="J65" s="34"/>
      <c r="K65" s="34"/>
      <c r="L65" s="34"/>
      <c r="M65" s="34"/>
      <c r="N65" s="34"/>
      <c r="O65" s="34"/>
      <c r="P65" s="14"/>
      <c r="Q65" s="14"/>
      <c r="R65" s="14"/>
      <c r="S65" s="14"/>
      <c r="T65" s="14"/>
      <c r="U65" s="14"/>
      <c r="V65" s="14"/>
      <c r="W65" s="14"/>
      <c r="X65" s="14"/>
      <c r="Y65" s="14"/>
      <c r="Z65" s="14"/>
      <c r="AA65" s="14"/>
      <c r="AB65" s="14"/>
      <c r="AC65" s="14"/>
      <c r="AD65" s="14"/>
      <c r="AE65" s="14"/>
      <c r="AF65" s="14"/>
      <c r="AG65" s="14"/>
      <c r="AH65" s="14"/>
      <c r="AI65" s="14"/>
      <c r="AJ65" s="14"/>
      <c r="AK65" s="14"/>
      <c r="AL65" s="14"/>
      <c r="AM65" s="14"/>
      <c r="AN65" s="14"/>
      <c r="AO65" s="9"/>
      <c r="AP65" s="12"/>
      <c r="AQ65" s="12"/>
      <c r="AR65" s="12"/>
      <c r="AS65" s="8"/>
      <c r="AT65" s="8"/>
      <c r="AU65" s="8"/>
      <c r="AV65" s="8"/>
      <c r="AW65" s="8"/>
    </row>
    <row r="66" spans="1:49" x14ac:dyDescent="0.25">
      <c r="A66" s="16"/>
      <c r="B66" s="14"/>
      <c r="C66" s="14"/>
      <c r="D66" s="14"/>
      <c r="E66" s="14"/>
      <c r="F66" s="14"/>
      <c r="G66" s="17"/>
      <c r="H66" s="17"/>
      <c r="I66" s="34"/>
      <c r="J66" s="34"/>
      <c r="K66" s="34"/>
      <c r="L66" s="34"/>
      <c r="M66" s="34"/>
      <c r="N66" s="34"/>
      <c r="O66" s="34"/>
      <c r="P66" s="14"/>
      <c r="Q66" s="14"/>
      <c r="R66" s="14"/>
      <c r="S66" s="14"/>
      <c r="T66" s="14"/>
      <c r="U66" s="14"/>
      <c r="V66" s="14"/>
      <c r="W66" s="14"/>
      <c r="X66" s="14"/>
      <c r="Y66" s="14"/>
      <c r="Z66" s="14"/>
      <c r="AA66" s="14"/>
      <c r="AB66" s="14"/>
      <c r="AC66" s="14"/>
      <c r="AD66" s="14"/>
      <c r="AE66" s="14"/>
      <c r="AF66" s="14"/>
      <c r="AG66" s="14"/>
      <c r="AH66" s="14"/>
      <c r="AI66" s="14"/>
      <c r="AJ66" s="14"/>
      <c r="AK66" s="14"/>
      <c r="AL66" s="14"/>
      <c r="AM66" s="14"/>
      <c r="AN66" s="14"/>
      <c r="AO66" s="9"/>
      <c r="AP66" s="12"/>
      <c r="AQ66" s="12"/>
      <c r="AR66" s="12"/>
      <c r="AS66" s="8"/>
      <c r="AT66" s="8"/>
      <c r="AU66" s="8"/>
      <c r="AV66" s="8"/>
      <c r="AW66" s="8"/>
    </row>
    <row r="67" spans="1:49" x14ac:dyDescent="0.25">
      <c r="A67" s="8"/>
      <c r="B67" s="8"/>
      <c r="C67" s="8"/>
      <c r="D67" s="8"/>
      <c r="E67" s="8"/>
      <c r="F67" s="8"/>
      <c r="G67" s="8"/>
      <c r="H67" s="8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10"/>
      <c r="AL67" s="10"/>
      <c r="AM67" s="10"/>
      <c r="AN67" s="10"/>
      <c r="AO67" s="10"/>
      <c r="AP67" s="10"/>
    </row>
    <row r="68" spans="1:49" x14ac:dyDescent="0.25">
      <c r="A68" s="8"/>
      <c r="B68" s="8"/>
      <c r="C68" s="8"/>
      <c r="D68" s="8"/>
      <c r="E68" s="8"/>
      <c r="F68" s="8"/>
      <c r="G68" s="8"/>
      <c r="H68" s="8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  <c r="AK68" s="10"/>
      <c r="AL68" s="10"/>
      <c r="AM68" s="10"/>
      <c r="AN68" s="10"/>
      <c r="AO68" s="10"/>
      <c r="AP68" s="10"/>
    </row>
  </sheetData>
  <mergeCells count="94">
    <mergeCell ref="G58:H58"/>
    <mergeCell ref="G55:H55"/>
    <mergeCell ref="G56:H56"/>
    <mergeCell ref="G54:H54"/>
    <mergeCell ref="AB6:AC6"/>
    <mergeCell ref="G15:H15"/>
    <mergeCell ref="G48:H48"/>
    <mergeCell ref="G50:H50"/>
    <mergeCell ref="G49:H49"/>
    <mergeCell ref="G52:H52"/>
    <mergeCell ref="Z38:AC38"/>
    <mergeCell ref="G6:G8"/>
    <mergeCell ref="G10:H10"/>
    <mergeCell ref="G11:H11"/>
    <mergeCell ref="G17:H17"/>
    <mergeCell ref="G18:H18"/>
    <mergeCell ref="B43:B45"/>
    <mergeCell ref="C43:C45"/>
    <mergeCell ref="D43:D45"/>
    <mergeCell ref="F6:F8"/>
    <mergeCell ref="A6:A8"/>
    <mergeCell ref="B6:B8"/>
    <mergeCell ref="C6:C8"/>
    <mergeCell ref="D6:D8"/>
    <mergeCell ref="E6:E8"/>
    <mergeCell ref="F43:F45"/>
    <mergeCell ref="E43:E45"/>
    <mergeCell ref="B25:B27"/>
    <mergeCell ref="C25:C27"/>
    <mergeCell ref="D25:D27"/>
    <mergeCell ref="E25:E27"/>
    <mergeCell ref="G59:H59"/>
    <mergeCell ref="AB43:AC43"/>
    <mergeCell ref="G29:H29"/>
    <mergeCell ref="G30:H30"/>
    <mergeCell ref="G31:H31"/>
    <mergeCell ref="G32:H32"/>
    <mergeCell ref="G34:H34"/>
    <mergeCell ref="G36:H36"/>
    <mergeCell ref="G37:H37"/>
    <mergeCell ref="G39:H39"/>
    <mergeCell ref="Z35:AC35"/>
    <mergeCell ref="R35:Y35"/>
    <mergeCell ref="N35:Q35"/>
    <mergeCell ref="J35:M35"/>
    <mergeCell ref="G47:H47"/>
    <mergeCell ref="I57:M57"/>
    <mergeCell ref="A5:AO5"/>
    <mergeCell ref="A24:AO24"/>
    <mergeCell ref="I43:K43"/>
    <mergeCell ref="L43:R43"/>
    <mergeCell ref="S43:AA43"/>
    <mergeCell ref="I6:K6"/>
    <mergeCell ref="L6:R6"/>
    <mergeCell ref="S6:AA6"/>
    <mergeCell ref="I25:K25"/>
    <mergeCell ref="L25:R25"/>
    <mergeCell ref="S25:AA25"/>
    <mergeCell ref="AB25:AC25"/>
    <mergeCell ref="J38:M38"/>
    <mergeCell ref="N38:Q38"/>
    <mergeCell ref="R38:Y38"/>
    <mergeCell ref="A25:A27"/>
    <mergeCell ref="AA57:AC57"/>
    <mergeCell ref="AX43:AY43"/>
    <mergeCell ref="J16:M16"/>
    <mergeCell ref="N16:Q16"/>
    <mergeCell ref="R16:Y16"/>
    <mergeCell ref="Z16:AC16"/>
    <mergeCell ref="J53:L53"/>
    <mergeCell ref="M53:S53"/>
    <mergeCell ref="T53:AC53"/>
    <mergeCell ref="V20:AA20"/>
    <mergeCell ref="AB20:AC20"/>
    <mergeCell ref="A42:AJ42"/>
    <mergeCell ref="I20:K20"/>
    <mergeCell ref="L20:M20"/>
    <mergeCell ref="G43:G45"/>
    <mergeCell ref="A43:A45"/>
    <mergeCell ref="N57:Q57"/>
    <mergeCell ref="F25:F27"/>
    <mergeCell ref="G25:G27"/>
    <mergeCell ref="G9:H9"/>
    <mergeCell ref="G46:H46"/>
    <mergeCell ref="G28:H28"/>
    <mergeCell ref="N20:U20"/>
    <mergeCell ref="G21:H21"/>
    <mergeCell ref="G13:H13"/>
    <mergeCell ref="G12:H12"/>
    <mergeCell ref="G19:H19"/>
    <mergeCell ref="R57:Z57"/>
    <mergeCell ref="G14:H14"/>
    <mergeCell ref="G33:H33"/>
    <mergeCell ref="G51:H51"/>
  </mergeCells>
  <phoneticPr fontId="4" type="noConversion"/>
  <conditionalFormatting sqref="W11:AO12 AA13:AO14 S10:AO10 Y49:AN49 AO36:AO40 AO62:AO66 AO20:AO23 AO57:AO59">
    <cfRule type="cellIs" dxfId="71" priority="164" operator="equal">
      <formula>2</formula>
    </cfRule>
    <cfRule type="cellIs" dxfId="70" priority="166" operator="equal">
      <formula>1</formula>
    </cfRule>
  </conditionalFormatting>
  <conditionalFormatting sqref="L6 AO15:AO19">
    <cfRule type="cellIs" dxfId="69" priority="109" operator="equal">
      <formula>2</formula>
    </cfRule>
    <cfRule type="cellIs" dxfId="68" priority="110" operator="equal">
      <formula>1</formula>
    </cfRule>
  </conditionalFormatting>
  <conditionalFormatting sqref="AO41">
    <cfRule type="cellIs" dxfId="67" priority="81" operator="equal">
      <formula>2</formula>
    </cfRule>
    <cfRule type="cellIs" dxfId="66" priority="82" operator="equal">
      <formula>1</formula>
    </cfRule>
  </conditionalFormatting>
  <conditionalFormatting sqref="AA50:AO50 T47:AO47 W48:AO49 AK51:AO51">
    <cfRule type="cellIs" dxfId="65" priority="75" operator="equal">
      <formula>2</formula>
    </cfRule>
    <cfRule type="cellIs" dxfId="64" priority="76" operator="equal">
      <formula>1</formula>
    </cfRule>
  </conditionalFormatting>
  <conditionalFormatting sqref="W30:AO31 AA32:AO32 T29:AO29 AK33:AO33">
    <cfRule type="cellIs" dxfId="63" priority="65" operator="equal">
      <formula>2</formula>
    </cfRule>
    <cfRule type="cellIs" dxfId="62" priority="66" operator="equal">
      <formula>1</formula>
    </cfRule>
  </conditionalFormatting>
  <conditionalFormatting sqref="AO34">
    <cfRule type="cellIs" dxfId="61" priority="63" operator="equal">
      <formula>2</formula>
    </cfRule>
    <cfRule type="cellIs" dxfId="60" priority="64" operator="equal">
      <formula>1</formula>
    </cfRule>
  </conditionalFormatting>
  <conditionalFormatting sqref="W7 M7">
    <cfRule type="cellIs" dxfId="59" priority="57" operator="equal">
      <formula>2</formula>
    </cfRule>
    <cfRule type="cellIs" dxfId="58" priority="58" operator="equal">
      <formula>1</formula>
    </cfRule>
  </conditionalFormatting>
  <conditionalFormatting sqref="L25">
    <cfRule type="cellIs" dxfId="57" priority="55" operator="equal">
      <formula>2</formula>
    </cfRule>
    <cfRule type="cellIs" dxfId="56" priority="56" operator="equal">
      <formula>1</formula>
    </cfRule>
  </conditionalFormatting>
  <conditionalFormatting sqref="W26 M26">
    <cfRule type="cellIs" dxfId="55" priority="53" operator="equal">
      <formula>2</formula>
    </cfRule>
    <cfRule type="cellIs" dxfId="54" priority="54" operator="equal">
      <formula>1</formula>
    </cfRule>
  </conditionalFormatting>
  <conditionalFormatting sqref="L43">
    <cfRule type="cellIs" dxfId="53" priority="51" operator="equal">
      <formula>2</formula>
    </cfRule>
    <cfRule type="cellIs" dxfId="52" priority="52" operator="equal">
      <formula>1</formula>
    </cfRule>
  </conditionalFormatting>
  <conditionalFormatting sqref="W44 M44">
    <cfRule type="cellIs" dxfId="51" priority="49" operator="equal">
      <formula>2</formula>
    </cfRule>
    <cfRule type="cellIs" dxfId="50" priority="50" operator="equal">
      <formula>1</formula>
    </cfRule>
  </conditionalFormatting>
  <conditionalFormatting sqref="AI44">
    <cfRule type="cellIs" dxfId="49" priority="45" operator="equal">
      <formula>2</formula>
    </cfRule>
    <cfRule type="cellIs" dxfId="48" priority="46" operator="equal">
      <formula>1</formula>
    </cfRule>
  </conditionalFormatting>
  <conditionalFormatting sqref="S29">
    <cfRule type="cellIs" dxfId="47" priority="35" operator="equal">
      <formula>2</formula>
    </cfRule>
    <cfRule type="cellIs" dxfId="46" priority="36" operator="equal">
      <formula>1</formula>
    </cfRule>
  </conditionalFormatting>
  <conditionalFormatting sqref="S47">
    <cfRule type="cellIs" dxfId="45" priority="31" operator="equal">
      <formula>2</formula>
    </cfRule>
    <cfRule type="cellIs" dxfId="44" priority="32" operator="equal">
      <formula>1</formula>
    </cfRule>
  </conditionalFormatting>
  <conditionalFormatting sqref="AA23:AO23">
    <cfRule type="cellIs" dxfId="43" priority="23" operator="equal">
      <formula>2</formula>
    </cfRule>
    <cfRule type="cellIs" dxfId="42" priority="24" operator="equal">
      <formula>1</formula>
    </cfRule>
  </conditionalFormatting>
  <conditionalFormatting sqref="W18:AI18">
    <cfRule type="cellIs" dxfId="41" priority="9" operator="equal">
      <formula>2</formula>
    </cfRule>
    <cfRule type="cellIs" dxfId="40" priority="10" operator="equal">
      <formula>1</formula>
    </cfRule>
  </conditionalFormatting>
  <conditionalFormatting sqref="AA19:AK19">
    <cfRule type="cellIs" dxfId="39" priority="5" operator="equal">
      <formula>2</formula>
    </cfRule>
    <cfRule type="cellIs" dxfId="38" priority="6" operator="equal">
      <formula>1</formula>
    </cfRule>
  </conditionalFormatting>
  <conditionalFormatting sqref="AA33:AJ33">
    <cfRule type="cellIs" dxfId="37" priority="3" operator="equal">
      <formula>2</formula>
    </cfRule>
    <cfRule type="cellIs" dxfId="36" priority="4" operator="equal">
      <formula>1</formula>
    </cfRule>
  </conditionalFormatting>
  <conditionalFormatting sqref="AA51:AJ51">
    <cfRule type="cellIs" dxfId="35" priority="1" operator="equal">
      <formula>2</formula>
    </cfRule>
    <cfRule type="cellIs" dxfId="34" priority="2" operator="equal">
      <formula>1</formula>
    </cfRule>
  </conditionalFormatting>
  <hyperlinks>
    <hyperlink ref="G10" location="'298 additional infos'!A1" display="2&quot;BSP male SS - other connection kit also available" xr:uid="{011A8690-FBF0-4E63-B679-0F4AA7B66710}"/>
    <hyperlink ref="G10:H10" location="'Magnum additional infos'!A1" display="2&quot;BSP male SS - other connection kit also available" xr:uid="{D814FE6D-0BC6-4767-A966-E0CB2E616B90}"/>
    <hyperlink ref="G17" location="'298 additional infos'!A1" display="2&quot;BSP male SS - other connection kit also available" xr:uid="{75842FD3-8558-40E7-B064-79D74B8A8802}"/>
    <hyperlink ref="G17:H17" location="'Magnum additional infos'!A1" display="2&quot;BSP male SS - other connection kit also available" xr:uid="{7EE20B48-A885-4B3E-B372-F47A4C447FD7}"/>
    <hyperlink ref="G29" location="'298 additional infos'!A1" display="2&quot;BSP male SS - other connection kit also available" xr:uid="{FBA352C3-FC12-437B-A652-87BA70060EA8}"/>
    <hyperlink ref="G29:H29" location="'Magnum additional infos'!A1" display="2&quot;BSP male SS - other connection kit also available" xr:uid="{541FBD81-E835-4238-B505-AF73D1C2008F}"/>
    <hyperlink ref="G39" location="'298 additional infos'!A1" display="2&quot;BSP male SS - other connection kit also available" xr:uid="{17EDF256-B387-468D-8C5B-08B65ACED9BE}"/>
    <hyperlink ref="G39:H39" location="'Magnum additional infos'!A1" display="2&quot;BSP male SS - other connection kit also available" xr:uid="{B019AACC-07E4-4EFF-8C6B-51EA05F4EFC8}"/>
    <hyperlink ref="G47" location="'298 additional infos'!A1" display="2&quot;BSP male SS - other connection kit also available" xr:uid="{A774FFEE-59CA-4334-9D75-4B4C212BB315}"/>
    <hyperlink ref="G47:H47" location="'Magnum additional infos'!A1" display="2&quot;BSP male SS - other connection kit also available" xr:uid="{00CD829D-9359-4ACE-ABF6-DE34DC9A0261}"/>
    <hyperlink ref="G54" location="'298 additional infos'!A1" display="2&quot;BSP male SS - other connection kit also available" xr:uid="{A1AE1CF4-4DB3-44C0-942D-39B32C310945}"/>
    <hyperlink ref="G54:H54" location="'Magnum additional infos'!A1" display="2&quot;BSP male SS - other connection kit also available" xr:uid="{1964AF8B-1F1F-4F2F-BB09-EA3C8A8D8AB2}"/>
    <hyperlink ref="G59" location="'298 additional infos'!A1" display="2&quot;BSP male SS - other connection kit also available" xr:uid="{7F5B4244-997B-4361-9568-234C6DDAD4D3}"/>
    <hyperlink ref="G59:H59" location="'Magnum additional infos'!A1" display="2&quot;BSP male SS - other connection kit also available" xr:uid="{092D761E-DDB9-4A33-B690-6AD7DA2AEF8E}"/>
    <hyperlink ref="G11:H11" location="'V250 additional infos'!A1" display="1 1/2&quot; BSP male or female, 2&quot; male BSP, OD 50 mm socket weld" xr:uid="{B02D0B6D-9022-4565-9744-01DB1E6CAEDF}"/>
    <hyperlink ref="G18:H18" location="'V250 additional infos'!A1" display="1 1/2&quot; BSP male or female, 2&quot; male BSP, OD 50 mm socket weld" xr:uid="{B347E094-1227-493C-9676-D4286E7413B0}"/>
    <hyperlink ref="G30:H30" location="'V250 additional infos'!A1" display="1 1/2&quot; BSP male or female, 2&quot; male BSP, OD 50 mm socket weld" xr:uid="{398A6F05-C116-4B09-8850-DBA491AAEF42}"/>
    <hyperlink ref="G36:H36" location="'V250 additional infos'!A1" display="1 1/2&quot; BSP male or female, 2&quot; male BSP, OD 50 mm socket weld" xr:uid="{026F34AB-879A-496E-A856-BC445EE02C59}"/>
    <hyperlink ref="G48:H48" location="'V250 additional infos'!A1" display="1 1/2&quot; BSP male or female, 2&quot; male BSP, OD 50 mm socket weld" xr:uid="{5BF1852A-E41F-49B3-AE5C-07955B479C00}"/>
    <hyperlink ref="G55:H55" location="'V250 additional infos'!A1" display="1 1/2&quot; BSP male or female, 2&quot; male BSP, OD 50 mm socket weld" xr:uid="{A947D9FD-2565-4E44-A318-1809D4A2696B}"/>
    <hyperlink ref="G12:H12" location="'3150 additional infos'!A1" display="2&quot; BSP female" xr:uid="{523D2028-82F7-4BEC-90FD-37568ED1D4B9}"/>
    <hyperlink ref="G13:H13" location="'2910 addtional infos'!A1" display="2&quot; BSP female" xr:uid="{83543FB3-7786-4DED-9248-2B3A196DCC7C}"/>
    <hyperlink ref="G15:H15" location="'3900 addtional infos'!A1" display="3&quot; BSP female" xr:uid="{3EB313B1-0D44-4B6D-A8D9-B6CEA74F93F0}"/>
    <hyperlink ref="G19:H19" location="'2910 addtional infos'!A1" display="2&quot; BSP female" xr:uid="{045273AF-F153-4AE3-BC02-E8F035658417}"/>
    <hyperlink ref="G21:H21" location="'2850 addtional infos'!A1" display="1 ½&quot; BSP female" xr:uid="{07EBBA6B-844A-429A-9D6D-9AEFD718C16C}"/>
    <hyperlink ref="G37:H37" location="'2910 addtional infos'!A1" display="2&quot; BSP female" xr:uid="{57360446-F079-4391-9CD0-DC8C45D293B2}"/>
    <hyperlink ref="G56:H56" location="'2910 addtional infos'!A1" display="2&quot; BSP female" xr:uid="{772A3320-C6B9-497E-8597-9B1885D024D5}"/>
    <hyperlink ref="G58:H58" location="'2850 addtional infos'!A1" display="1 ½&quot; BSP female" xr:uid="{C2B8D0F3-5706-4904-A5B7-016F8F37CF36}"/>
    <hyperlink ref="G31:H31" location="'3150 additional infos'!A1" display="2&quot; BSP female" xr:uid="{19FF3E28-2AC0-4D88-8801-C1AA07FCD59D}"/>
    <hyperlink ref="G32:H32" location="'2910 addtional infos'!A1" display="2&quot; BSP female" xr:uid="{2716118A-FBDA-4B41-8B8B-2279BCEB8A34}"/>
    <hyperlink ref="G34:H34" location="'3900 addtional infos'!A1" display="3&quot; BSP female" xr:uid="{C10DEDC8-AB3A-408B-883D-323BA2A40126}"/>
    <hyperlink ref="G49:H49" location="'3150 additional infos'!A1" display="2&quot; BSP female" xr:uid="{7340E42F-8F95-4250-8C7B-8AC97F92F17D}"/>
    <hyperlink ref="G50:H50" location="'2910 addtional infos'!A1" display="2&quot; BSP female" xr:uid="{3ACF8B22-9D15-4377-BB56-1BF930AB1F95}"/>
    <hyperlink ref="G52:H52" location="'3900 addtional infos'!A1" display="3&quot; BSP female" xr:uid="{E8DFF229-AC61-410A-9119-4663A7DDBC29}"/>
    <hyperlink ref="G14" location="'298 additional infos'!A1" display="2&quot;BSP male SS - other connection kit also available" xr:uid="{DC389BF2-5D36-4036-82B1-C43E330C1167}"/>
    <hyperlink ref="G14:H14" location="'Magnum additional infos'!A1" display="2&quot;BSP male SS - other connection kit also available" xr:uid="{BB22DFAB-720A-44F8-984A-89D5C7F18140}"/>
    <hyperlink ref="A22" location="'System Magnum Flow booster'!A1" display="*Magnum with flow booster based on 3V50 valves" xr:uid="{87529B9C-C860-4D9F-AE03-23ABC51AECD2}"/>
    <hyperlink ref="B14" location="'System Magnum Flow booster'!A1" display="288IT*" xr:uid="{70819D10-5292-4B03-B01E-0991C1D59747}"/>
    <hyperlink ref="G33" location="'298 additional infos'!A1" display="2&quot;BSP male SS - other connection kit also available" xr:uid="{191D45E8-CA23-4DFE-8455-56AD1318C579}"/>
    <hyperlink ref="G33:H33" location="'Magnum additional infos'!A1" display="2&quot;BSP male SS - other connection kit also available" xr:uid="{4D9D53E2-5FC4-41F0-BBC1-28798591783F}"/>
    <hyperlink ref="B33" location="'System Magnum Flow booster'!A1" display="288IT*" xr:uid="{CEA16B12-F972-4FBD-8A2A-433403923090}"/>
    <hyperlink ref="G51" location="'298 additional infos'!A1" display="2&quot;BSP male SS - other connection kit also available" xr:uid="{39FD07B9-EC17-4483-BBE2-8BD852FCEFB8}"/>
    <hyperlink ref="G51:H51" location="'Magnum additional infos'!A1" display="2&quot;BSP male SS - other connection kit also available" xr:uid="{D54C31E4-8B63-4A4F-8039-DA4FF889F9FE}"/>
    <hyperlink ref="B51" location="'System Magnum Flow booster'!A1" display="288IT*" xr:uid="{8D4A8243-DF8F-4264-A7E2-8A6316583DE3}"/>
    <hyperlink ref="A40" location="'System Magnum Flow booster'!A1" display="*Magnum with flow booster based on 3V50 valves" xr:uid="{C84199E4-813D-4874-AD68-24B48BA44275}"/>
    <hyperlink ref="A60" location="'System Magnum Flow booster'!A1" display="*Magnum with flow booster based on 3V50 valves" xr:uid="{CD075E36-0D64-4EA3-ABDC-D8D94E05287E}"/>
  </hyperlinks>
  <pageMargins left="0.7" right="0.7" top="0.75" bottom="0.75" header="0.3" footer="0.3"/>
  <pageSetup paperSize="9" fitToWidth="0" fitToHeight="0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190507-7652-4D09-BFEF-F9946A504F5B}">
  <dimension ref="A1:I60"/>
  <sheetViews>
    <sheetView workbookViewId="0">
      <selection sqref="A1:C1"/>
    </sheetView>
  </sheetViews>
  <sheetFormatPr defaultColWidth="8.85546875" defaultRowHeight="15" x14ac:dyDescent="0.25"/>
  <cols>
    <col min="1" max="1" width="20.7109375" style="41" bestFit="1" customWidth="1"/>
    <col min="2" max="2" width="46.28515625" style="234" bestFit="1" customWidth="1"/>
    <col min="3" max="3" width="15.7109375" style="41" customWidth="1"/>
    <col min="4" max="4" width="71" style="41" customWidth="1"/>
    <col min="5" max="6" width="8.85546875" style="41"/>
    <col min="7" max="7" width="13.7109375" style="41" customWidth="1"/>
    <col min="8" max="8" width="17" style="41" customWidth="1"/>
    <col min="9" max="16384" width="8.85546875" style="41"/>
  </cols>
  <sheetData>
    <row r="1" spans="1:4" ht="19.5" thickBot="1" x14ac:dyDescent="0.35">
      <c r="A1" s="328" t="s">
        <v>260</v>
      </c>
      <c r="B1" s="329"/>
      <c r="C1" s="330"/>
      <c r="D1" s="244"/>
    </row>
    <row r="2" spans="1:4" ht="15.75" x14ac:dyDescent="0.25">
      <c r="A2" s="254" t="s">
        <v>258</v>
      </c>
      <c r="B2" s="255" t="s">
        <v>259</v>
      </c>
      <c r="C2" s="255" t="s">
        <v>257</v>
      </c>
      <c r="D2" s="128"/>
    </row>
    <row r="3" spans="1:4" ht="15.75" x14ac:dyDescent="0.25">
      <c r="A3" s="245" t="s">
        <v>215</v>
      </c>
      <c r="B3" s="246" t="s">
        <v>216</v>
      </c>
      <c r="C3" s="247" t="s">
        <v>269</v>
      </c>
      <c r="D3" s="128"/>
    </row>
    <row r="4" spans="1:4" x14ac:dyDescent="0.25">
      <c r="A4" s="248"/>
      <c r="B4" s="247"/>
      <c r="C4" s="247"/>
      <c r="D4" s="128"/>
    </row>
    <row r="5" spans="1:4" x14ac:dyDescent="0.25">
      <c r="A5" s="331" t="s">
        <v>253</v>
      </c>
      <c r="B5" s="332"/>
      <c r="C5" s="332"/>
      <c r="D5" s="128"/>
    </row>
    <row r="6" spans="1:4" ht="15.75" x14ac:dyDescent="0.25">
      <c r="A6" s="245" t="s">
        <v>221</v>
      </c>
      <c r="B6" s="246" t="s">
        <v>222</v>
      </c>
      <c r="C6" s="247" t="s">
        <v>223</v>
      </c>
      <c r="D6" s="128"/>
    </row>
    <row r="7" spans="1:4" x14ac:dyDescent="0.25">
      <c r="A7" s="248" t="s">
        <v>224</v>
      </c>
      <c r="B7" s="247" t="s">
        <v>225</v>
      </c>
      <c r="C7" s="247"/>
      <c r="D7" s="128"/>
    </row>
    <row r="8" spans="1:4" x14ac:dyDescent="0.25">
      <c r="A8" s="248" t="s">
        <v>226</v>
      </c>
      <c r="B8" s="247" t="s">
        <v>227</v>
      </c>
      <c r="C8" s="247" t="s">
        <v>228</v>
      </c>
      <c r="D8" s="128"/>
    </row>
    <row r="9" spans="1:4" x14ac:dyDescent="0.25">
      <c r="A9" s="248" t="s">
        <v>229</v>
      </c>
      <c r="B9" s="247" t="s">
        <v>230</v>
      </c>
      <c r="C9" s="247" t="s">
        <v>228</v>
      </c>
      <c r="D9" s="128"/>
    </row>
    <row r="10" spans="1:4" x14ac:dyDescent="0.25">
      <c r="A10" s="248" t="s">
        <v>231</v>
      </c>
      <c r="B10" s="247" t="s">
        <v>232</v>
      </c>
      <c r="C10" s="247" t="s">
        <v>228</v>
      </c>
      <c r="D10" s="128"/>
    </row>
    <row r="11" spans="1:4" x14ac:dyDescent="0.25">
      <c r="A11" s="248" t="s">
        <v>233</v>
      </c>
      <c r="B11" s="247" t="s">
        <v>234</v>
      </c>
      <c r="C11" s="247" t="s">
        <v>228</v>
      </c>
      <c r="D11" s="128"/>
    </row>
    <row r="12" spans="1:4" x14ac:dyDescent="0.25">
      <c r="A12" s="248"/>
      <c r="B12" s="247"/>
      <c r="C12" s="247"/>
      <c r="D12" s="128"/>
    </row>
    <row r="13" spans="1:4" ht="15.75" x14ac:dyDescent="0.25">
      <c r="A13" s="245" t="s">
        <v>235</v>
      </c>
      <c r="B13" s="246" t="s">
        <v>236</v>
      </c>
      <c r="C13" s="247" t="s">
        <v>223</v>
      </c>
      <c r="D13" s="128"/>
    </row>
    <row r="14" spans="1:4" x14ac:dyDescent="0.25">
      <c r="A14" s="248" t="s">
        <v>224</v>
      </c>
      <c r="B14" s="247"/>
      <c r="C14" s="247"/>
      <c r="D14" s="128"/>
    </row>
    <row r="15" spans="1:4" x14ac:dyDescent="0.25">
      <c r="A15" s="248" t="s">
        <v>237</v>
      </c>
      <c r="B15" s="247" t="s">
        <v>238</v>
      </c>
      <c r="C15" s="247" t="s">
        <v>228</v>
      </c>
      <c r="D15" s="128"/>
    </row>
    <row r="16" spans="1:4" x14ac:dyDescent="0.25">
      <c r="A16" s="248" t="s">
        <v>239</v>
      </c>
      <c r="B16" s="247" t="s">
        <v>240</v>
      </c>
      <c r="C16" s="247" t="s">
        <v>228</v>
      </c>
      <c r="D16" s="128"/>
    </row>
    <row r="17" spans="1:4" x14ac:dyDescent="0.25">
      <c r="A17" s="248" t="s">
        <v>241</v>
      </c>
      <c r="B17" s="247" t="s">
        <v>242</v>
      </c>
      <c r="C17" s="247" t="s">
        <v>228</v>
      </c>
      <c r="D17" s="128"/>
    </row>
    <row r="18" spans="1:4" x14ac:dyDescent="0.25">
      <c r="A18" s="248" t="s">
        <v>243</v>
      </c>
      <c r="B18" s="247" t="s">
        <v>244</v>
      </c>
      <c r="C18" s="247" t="s">
        <v>228</v>
      </c>
      <c r="D18" s="128"/>
    </row>
    <row r="19" spans="1:4" x14ac:dyDescent="0.25">
      <c r="A19" s="248"/>
      <c r="B19" s="247"/>
      <c r="C19" s="247"/>
      <c r="D19" s="128"/>
    </row>
    <row r="20" spans="1:4" ht="15.75" x14ac:dyDescent="0.25">
      <c r="A20" s="245" t="s">
        <v>245</v>
      </c>
      <c r="B20" s="246" t="s">
        <v>246</v>
      </c>
      <c r="C20" s="247" t="s">
        <v>223</v>
      </c>
      <c r="D20" s="128"/>
    </row>
    <row r="21" spans="1:4" x14ac:dyDescent="0.25">
      <c r="A21" s="248" t="s">
        <v>224</v>
      </c>
      <c r="B21" s="247"/>
      <c r="C21" s="247"/>
      <c r="D21" s="128"/>
    </row>
    <row r="22" spans="1:4" x14ac:dyDescent="0.25">
      <c r="A22" s="248" t="s">
        <v>237</v>
      </c>
      <c r="B22" s="247" t="s">
        <v>238</v>
      </c>
      <c r="C22" s="247" t="s">
        <v>228</v>
      </c>
      <c r="D22" s="128"/>
    </row>
    <row r="23" spans="1:4" x14ac:dyDescent="0.25">
      <c r="A23" s="248" t="s">
        <v>239</v>
      </c>
      <c r="B23" s="247" t="s">
        <v>240</v>
      </c>
      <c r="C23" s="247" t="s">
        <v>228</v>
      </c>
      <c r="D23" s="128"/>
    </row>
    <row r="24" spans="1:4" x14ac:dyDescent="0.25">
      <c r="A24" s="248" t="s">
        <v>241</v>
      </c>
      <c r="B24" s="247" t="s">
        <v>242</v>
      </c>
      <c r="C24" s="247" t="s">
        <v>228</v>
      </c>
      <c r="D24" s="128"/>
    </row>
    <row r="25" spans="1:4" x14ac:dyDescent="0.25">
      <c r="A25" s="248" t="s">
        <v>243</v>
      </c>
      <c r="B25" s="247" t="s">
        <v>244</v>
      </c>
      <c r="C25" s="247" t="s">
        <v>228</v>
      </c>
      <c r="D25" s="128"/>
    </row>
    <row r="26" spans="1:4" x14ac:dyDescent="0.25">
      <c r="A26" s="248"/>
      <c r="B26" s="247"/>
      <c r="C26" s="8"/>
      <c r="D26" s="128"/>
    </row>
    <row r="27" spans="1:4" x14ac:dyDescent="0.25">
      <c r="A27" s="248"/>
      <c r="B27" s="247"/>
      <c r="C27" s="8"/>
      <c r="D27" s="128"/>
    </row>
    <row r="28" spans="1:4" ht="15.75" x14ac:dyDescent="0.25">
      <c r="A28" s="250"/>
      <c r="B28" s="246"/>
      <c r="C28" s="247"/>
      <c r="D28" s="128"/>
    </row>
    <row r="29" spans="1:4" ht="15.75" x14ac:dyDescent="0.25">
      <c r="A29" s="251" t="s">
        <v>252</v>
      </c>
      <c r="B29" s="246"/>
      <c r="C29" s="247"/>
      <c r="D29" s="128" t="s">
        <v>250</v>
      </c>
    </row>
    <row r="30" spans="1:4" ht="15.75" x14ac:dyDescent="0.25">
      <c r="A30" s="245" t="s">
        <v>218</v>
      </c>
      <c r="B30" s="247" t="s">
        <v>219</v>
      </c>
      <c r="C30" s="247" t="s">
        <v>220</v>
      </c>
      <c r="D30" s="128" t="s">
        <v>249</v>
      </c>
    </row>
    <row r="31" spans="1:4" ht="16.5" thickBot="1" x14ac:dyDescent="0.3">
      <c r="A31" s="252" t="s">
        <v>247</v>
      </c>
      <c r="B31" s="253" t="s">
        <v>248</v>
      </c>
      <c r="C31" s="253" t="s">
        <v>217</v>
      </c>
      <c r="D31" s="129" t="s">
        <v>251</v>
      </c>
    </row>
    <row r="32" spans="1:4" ht="15.75" x14ac:dyDescent="0.25">
      <c r="A32" s="232"/>
      <c r="C32" s="234"/>
    </row>
    <row r="33" spans="1:9" ht="15.75" x14ac:dyDescent="0.25">
      <c r="A33" s="232"/>
      <c r="C33" s="234"/>
    </row>
    <row r="34" spans="1:9" ht="15.75" x14ac:dyDescent="0.25">
      <c r="A34" s="232"/>
      <c r="C34" s="234"/>
    </row>
    <row r="35" spans="1:9" ht="15.75" thickBot="1" x14ac:dyDescent="0.3"/>
    <row r="36" spans="1:9" ht="19.5" thickBot="1" x14ac:dyDescent="0.35">
      <c r="A36" s="328" t="s">
        <v>268</v>
      </c>
      <c r="B36" s="329"/>
      <c r="C36" s="330"/>
      <c r="D36" s="244"/>
      <c r="I36" s="233"/>
    </row>
    <row r="37" spans="1:9" ht="15.75" x14ac:dyDescent="0.25">
      <c r="A37" s="254" t="s">
        <v>258</v>
      </c>
      <c r="B37" s="255" t="s">
        <v>259</v>
      </c>
      <c r="C37" s="255" t="s">
        <v>257</v>
      </c>
      <c r="D37" s="128"/>
      <c r="I37" s="233"/>
    </row>
    <row r="38" spans="1:9" ht="15.75" x14ac:dyDescent="0.25">
      <c r="A38" s="245" t="s">
        <v>261</v>
      </c>
      <c r="B38" s="246" t="s">
        <v>262</v>
      </c>
      <c r="C38" s="256" t="s">
        <v>269</v>
      </c>
      <c r="D38" s="128"/>
    </row>
    <row r="39" spans="1:9" ht="15.75" x14ac:dyDescent="0.25">
      <c r="A39" s="245"/>
      <c r="B39" s="246"/>
      <c r="C39" s="256"/>
      <c r="D39" s="128"/>
    </row>
    <row r="40" spans="1:9" x14ac:dyDescent="0.25">
      <c r="A40" s="331" t="s">
        <v>253</v>
      </c>
      <c r="B40" s="332"/>
      <c r="C40" s="332"/>
      <c r="D40" s="128"/>
    </row>
    <row r="41" spans="1:9" ht="15.75" x14ac:dyDescent="0.25">
      <c r="A41" s="245" t="s">
        <v>235</v>
      </c>
      <c r="B41" s="246" t="s">
        <v>236</v>
      </c>
      <c r="C41" s="8" t="s">
        <v>263</v>
      </c>
      <c r="D41" s="128"/>
    </row>
    <row r="42" spans="1:9" ht="15.75" x14ac:dyDescent="0.25">
      <c r="A42" s="257" t="s">
        <v>264</v>
      </c>
      <c r="B42" s="246" t="s">
        <v>265</v>
      </c>
      <c r="C42" s="8" t="s">
        <v>266</v>
      </c>
      <c r="D42" s="128"/>
    </row>
    <row r="43" spans="1:9" x14ac:dyDescent="0.25">
      <c r="A43" s="249" t="s">
        <v>224</v>
      </c>
      <c r="B43" s="8"/>
      <c r="C43" s="8"/>
      <c r="D43" s="128"/>
    </row>
    <row r="44" spans="1:9" x14ac:dyDescent="0.25">
      <c r="A44" s="257" t="s">
        <v>237</v>
      </c>
      <c r="B44" s="8" t="s">
        <v>238</v>
      </c>
      <c r="C44" s="8" t="s">
        <v>267</v>
      </c>
      <c r="D44" s="128"/>
    </row>
    <row r="45" spans="1:9" x14ac:dyDescent="0.25">
      <c r="A45" s="257" t="s">
        <v>239</v>
      </c>
      <c r="B45" s="8" t="s">
        <v>240</v>
      </c>
      <c r="C45" s="8" t="s">
        <v>267</v>
      </c>
      <c r="D45" s="128"/>
    </row>
    <row r="46" spans="1:9" x14ac:dyDescent="0.25">
      <c r="A46" s="257" t="s">
        <v>241</v>
      </c>
      <c r="B46" s="8" t="s">
        <v>242</v>
      </c>
      <c r="C46" s="8" t="s">
        <v>267</v>
      </c>
      <c r="D46" s="128"/>
    </row>
    <row r="47" spans="1:9" x14ac:dyDescent="0.25">
      <c r="A47" s="257" t="s">
        <v>243</v>
      </c>
      <c r="B47" s="8" t="s">
        <v>244</v>
      </c>
      <c r="C47" s="8" t="s">
        <v>267</v>
      </c>
      <c r="D47" s="128"/>
    </row>
    <row r="48" spans="1:9" x14ac:dyDescent="0.25">
      <c r="A48" s="257"/>
      <c r="B48" s="8"/>
      <c r="C48" s="8"/>
      <c r="D48" s="128"/>
    </row>
    <row r="49" spans="1:4" ht="15.75" x14ac:dyDescent="0.25">
      <c r="A49" s="245" t="s">
        <v>245</v>
      </c>
      <c r="B49" s="246" t="s">
        <v>246</v>
      </c>
      <c r="C49" s="8" t="s">
        <v>263</v>
      </c>
      <c r="D49" s="128"/>
    </row>
    <row r="50" spans="1:4" ht="15.75" x14ac:dyDescent="0.25">
      <c r="A50" s="257" t="s">
        <v>264</v>
      </c>
      <c r="B50" s="246" t="s">
        <v>265</v>
      </c>
      <c r="C50" s="8" t="s">
        <v>266</v>
      </c>
      <c r="D50" s="128"/>
    </row>
    <row r="51" spans="1:4" x14ac:dyDescent="0.25">
      <c r="A51" s="249" t="s">
        <v>224</v>
      </c>
      <c r="B51" s="8"/>
      <c r="C51" s="8"/>
      <c r="D51" s="128"/>
    </row>
    <row r="52" spans="1:4" x14ac:dyDescent="0.25">
      <c r="A52" s="257" t="s">
        <v>237</v>
      </c>
      <c r="B52" s="8" t="s">
        <v>238</v>
      </c>
      <c r="C52" s="8" t="s">
        <v>267</v>
      </c>
      <c r="D52" s="128"/>
    </row>
    <row r="53" spans="1:4" x14ac:dyDescent="0.25">
      <c r="A53" s="257" t="s">
        <v>239</v>
      </c>
      <c r="B53" s="8" t="s">
        <v>240</v>
      </c>
      <c r="C53" s="8" t="s">
        <v>267</v>
      </c>
      <c r="D53" s="128"/>
    </row>
    <row r="54" spans="1:4" x14ac:dyDescent="0.25">
      <c r="A54" s="257" t="s">
        <v>241</v>
      </c>
      <c r="B54" s="8" t="s">
        <v>242</v>
      </c>
      <c r="C54" s="8" t="s">
        <v>267</v>
      </c>
      <c r="D54" s="128"/>
    </row>
    <row r="55" spans="1:4" x14ac:dyDescent="0.25">
      <c r="A55" s="257" t="s">
        <v>243</v>
      </c>
      <c r="B55" s="8" t="s">
        <v>244</v>
      </c>
      <c r="C55" s="8" t="s">
        <v>267</v>
      </c>
      <c r="D55" s="128"/>
    </row>
    <row r="56" spans="1:4" x14ac:dyDescent="0.25">
      <c r="A56" s="257"/>
      <c r="B56" s="8"/>
      <c r="C56" s="8"/>
      <c r="D56" s="128"/>
    </row>
    <row r="57" spans="1:4" x14ac:dyDescent="0.25">
      <c r="A57" s="257"/>
      <c r="B57" s="247"/>
      <c r="C57" s="8"/>
      <c r="D57" s="128"/>
    </row>
    <row r="58" spans="1:4" ht="15.75" x14ac:dyDescent="0.25">
      <c r="A58" s="251" t="s">
        <v>252</v>
      </c>
      <c r="B58" s="246"/>
      <c r="C58" s="247"/>
      <c r="D58" s="128" t="s">
        <v>250</v>
      </c>
    </row>
    <row r="59" spans="1:4" ht="15.75" x14ac:dyDescent="0.25">
      <c r="A59" s="245" t="s">
        <v>218</v>
      </c>
      <c r="B59" s="247" t="s">
        <v>219</v>
      </c>
      <c r="C59" s="247" t="s">
        <v>220</v>
      </c>
      <c r="D59" s="128" t="s">
        <v>249</v>
      </c>
    </row>
    <row r="60" spans="1:4" ht="16.5" thickBot="1" x14ac:dyDescent="0.3">
      <c r="A60" s="252" t="s">
        <v>247</v>
      </c>
      <c r="B60" s="253" t="s">
        <v>248</v>
      </c>
      <c r="C60" s="253" t="s">
        <v>217</v>
      </c>
      <c r="D60" s="129" t="s">
        <v>251</v>
      </c>
    </row>
  </sheetData>
  <mergeCells count="4">
    <mergeCell ref="A1:C1"/>
    <mergeCell ref="A36:C36"/>
    <mergeCell ref="A40:C40"/>
    <mergeCell ref="A5:C5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AFF7C8-4FAB-499B-A433-65446344381D}">
  <dimension ref="A1:DB120"/>
  <sheetViews>
    <sheetView topLeftCell="A70" zoomScale="80" zoomScaleNormal="80" zoomScaleSheetLayoutView="50" workbookViewId="0">
      <selection activeCell="F46" sqref="F46:G46"/>
    </sheetView>
  </sheetViews>
  <sheetFormatPr defaultRowHeight="15" x14ac:dyDescent="0.25"/>
  <cols>
    <col min="1" max="1" width="8.42578125" bestFit="1" customWidth="1"/>
    <col min="2" max="2" width="9.42578125" customWidth="1"/>
    <col min="3" max="3" width="15.7109375" customWidth="1"/>
    <col min="4" max="4" width="14.28515625" customWidth="1"/>
    <col min="5" max="5" width="22.28515625" bestFit="1" customWidth="1"/>
    <col min="6" max="6" width="21.7109375" customWidth="1"/>
    <col min="7" max="7" width="37.5703125" style="41" customWidth="1"/>
    <col min="8" max="8" width="8.140625" customWidth="1"/>
    <col min="9" max="9" width="8.5703125" style="1" customWidth="1"/>
    <col min="10" max="10" width="9.28515625" style="1" customWidth="1"/>
    <col min="11" max="11" width="9.85546875" style="1" customWidth="1"/>
    <col min="12" max="12" width="11.28515625" style="1" customWidth="1"/>
    <col min="13" max="13" width="10.28515625" style="1" customWidth="1"/>
    <col min="14" max="14" width="11.7109375" style="1" customWidth="1"/>
    <col min="15" max="15" width="12.140625" style="1" customWidth="1"/>
    <col min="16" max="16" width="9.85546875" style="1" customWidth="1"/>
    <col min="17" max="17" width="10.85546875" style="1" customWidth="1"/>
    <col min="18" max="18" width="9.7109375" style="1" customWidth="1"/>
    <col min="19" max="19" width="2.85546875" style="1" bestFit="1" customWidth="1"/>
    <col min="20" max="20" width="3.7109375" style="1" bestFit="1" customWidth="1"/>
    <col min="21" max="21" width="2.85546875" style="1" bestFit="1" customWidth="1"/>
    <col min="22" max="22" width="3.7109375" style="1" bestFit="1" customWidth="1"/>
    <col min="23" max="23" width="2.85546875" style="1" bestFit="1" customWidth="1"/>
    <col min="24" max="24" width="3.7109375" style="1" bestFit="1" customWidth="1"/>
    <col min="25" max="25" width="2.85546875" style="1" bestFit="1" customWidth="1"/>
    <col min="26" max="26" width="3.7109375" style="1" bestFit="1" customWidth="1"/>
    <col min="27" max="52" width="2.85546875" style="1" bestFit="1" customWidth="1"/>
    <col min="53" max="53" width="3.5703125" style="1" customWidth="1"/>
    <col min="54" max="54" width="2.85546875" style="1" bestFit="1" customWidth="1"/>
    <col min="55" max="55" width="3.28515625" style="1" customWidth="1"/>
    <col min="56" max="56" width="2.85546875" style="1" bestFit="1" customWidth="1"/>
    <col min="57" max="57" width="2.85546875" style="1" customWidth="1"/>
    <col min="58" max="58" width="2.85546875" style="1" bestFit="1" customWidth="1"/>
    <col min="59" max="59" width="4.5703125" style="1" bestFit="1" customWidth="1"/>
    <col min="60" max="60" width="4.5703125" style="1" hidden="1" customWidth="1"/>
    <col min="61" max="61" width="24.42578125" style="1" hidden="1" customWidth="1"/>
    <col min="62" max="62" width="16.7109375" style="1" hidden="1" customWidth="1"/>
    <col min="63" max="63" width="15" style="1" hidden="1" customWidth="1"/>
    <col min="64" max="64" width="8.140625" style="1" hidden="1" customWidth="1"/>
    <col min="65" max="65" width="8.85546875" style="1" hidden="1" customWidth="1"/>
    <col min="66" max="67" width="0" style="1" hidden="1" customWidth="1"/>
    <col min="68" max="68" width="0" hidden="1" customWidth="1"/>
    <col min="69" max="69" width="0" style="41" hidden="1" customWidth="1"/>
    <col min="70" max="70" width="0" hidden="1" customWidth="1"/>
    <col min="71" max="71" width="0" style="41" hidden="1" customWidth="1"/>
    <col min="72" max="72" width="0" hidden="1" customWidth="1"/>
    <col min="73" max="73" width="0" style="41" hidden="1" customWidth="1"/>
    <col min="74" max="74" width="0" hidden="1" customWidth="1"/>
    <col min="75" max="75" width="0" style="41" hidden="1" customWidth="1"/>
    <col min="76" max="76" width="0" hidden="1" customWidth="1"/>
    <col min="77" max="77" width="0" style="41" hidden="1" customWidth="1"/>
    <col min="78" max="78" width="0" hidden="1" customWidth="1"/>
    <col min="79" max="79" width="0" style="41" hidden="1" customWidth="1"/>
    <col min="80" max="80" width="0" hidden="1" customWidth="1"/>
    <col min="81" max="81" width="0" style="41" hidden="1" customWidth="1"/>
    <col min="82" max="82" width="0" hidden="1" customWidth="1"/>
    <col min="83" max="83" width="9.28515625" style="41" hidden="1" customWidth="1"/>
    <col min="84" max="84" width="9.42578125" hidden="1" customWidth="1"/>
    <col min="85" max="85" width="8.85546875" hidden="1" customWidth="1"/>
    <col min="86" max="86" width="3.42578125" hidden="1" customWidth="1"/>
    <col min="90" max="90" width="14.7109375" customWidth="1"/>
    <col min="91" max="91" width="15.28515625" customWidth="1"/>
    <col min="94" max="94" width="48.28515625" customWidth="1"/>
  </cols>
  <sheetData>
    <row r="1" spans="1:96" x14ac:dyDescent="0.25">
      <c r="A1" s="22"/>
      <c r="B1" s="37" t="s">
        <v>254</v>
      </c>
      <c r="C1" s="37"/>
      <c r="D1" s="37"/>
      <c r="E1" s="37"/>
      <c r="BP1" s="41"/>
      <c r="BR1" s="41"/>
      <c r="BT1" s="41"/>
      <c r="BV1" s="41"/>
      <c r="BX1" s="41"/>
      <c r="BZ1" s="41"/>
      <c r="CB1" s="41"/>
      <c r="CD1" s="41"/>
      <c r="CF1" s="41"/>
      <c r="CG1" s="41"/>
    </row>
    <row r="2" spans="1:96" x14ac:dyDescent="0.25">
      <c r="A2" s="30"/>
      <c r="B2" s="37" t="s">
        <v>144</v>
      </c>
      <c r="C2" s="37"/>
      <c r="D2" s="37"/>
      <c r="E2" s="37"/>
      <c r="BP2" s="41"/>
      <c r="BR2" s="41"/>
      <c r="BT2" s="41"/>
      <c r="BV2" s="41"/>
      <c r="BX2" s="41"/>
      <c r="BZ2" s="41"/>
      <c r="CB2" s="41"/>
      <c r="CD2" s="41"/>
      <c r="CF2" s="41"/>
      <c r="CG2" s="41"/>
    </row>
    <row r="3" spans="1:96" x14ac:dyDescent="0.25">
      <c r="A3" s="21"/>
      <c r="B3" s="37" t="s">
        <v>182</v>
      </c>
      <c r="C3" s="37"/>
      <c r="D3" s="37"/>
      <c r="E3" s="37"/>
      <c r="BP3" s="41"/>
      <c r="BR3" s="41"/>
      <c r="BT3" s="41"/>
      <c r="BV3" s="41"/>
      <c r="BX3" s="41"/>
      <c r="BZ3" s="41"/>
      <c r="CB3" s="41"/>
      <c r="CD3" s="41"/>
      <c r="CF3" s="41"/>
      <c r="CG3" s="41"/>
    </row>
    <row r="4" spans="1:96" ht="15.75" thickBot="1" x14ac:dyDescent="0.3">
      <c r="BP4" s="41"/>
      <c r="BR4" s="41"/>
      <c r="BT4" s="41"/>
      <c r="BV4" s="41"/>
      <c r="BX4" s="41"/>
      <c r="BZ4" s="41"/>
      <c r="CB4" s="41"/>
      <c r="CD4" s="41"/>
      <c r="CF4" s="41"/>
      <c r="CG4" s="41"/>
    </row>
    <row r="5" spans="1:96" ht="18" thickBot="1" x14ac:dyDescent="0.3">
      <c r="A5" s="286" t="s">
        <v>32</v>
      </c>
      <c r="B5" s="287"/>
      <c r="C5" s="287"/>
      <c r="D5" s="287"/>
      <c r="E5" s="287"/>
      <c r="F5" s="287"/>
      <c r="G5" s="288"/>
      <c r="H5" s="318" t="s">
        <v>196</v>
      </c>
      <c r="I5" s="319"/>
      <c r="J5" s="319"/>
      <c r="K5" s="319"/>
      <c r="L5" s="319"/>
      <c r="M5" s="319"/>
      <c r="N5" s="319"/>
      <c r="O5" s="319"/>
      <c r="P5" s="319"/>
      <c r="Q5" s="319"/>
      <c r="R5" s="319"/>
      <c r="S5" s="319"/>
      <c r="T5" s="319"/>
      <c r="U5" s="319"/>
      <c r="V5" s="319"/>
      <c r="W5" s="319"/>
      <c r="X5" s="319"/>
      <c r="Y5" s="319"/>
      <c r="Z5" s="319"/>
      <c r="AA5" s="319"/>
      <c r="AB5" s="319"/>
      <c r="AC5" s="319"/>
      <c r="AD5" s="319"/>
      <c r="AE5" s="319"/>
      <c r="AF5" s="319"/>
      <c r="AG5" s="319"/>
      <c r="AH5" s="319"/>
      <c r="AI5" s="319"/>
      <c r="AJ5" s="319"/>
      <c r="AK5" s="319"/>
      <c r="AL5" s="319"/>
      <c r="AM5" s="319"/>
      <c r="AN5" s="319"/>
      <c r="AO5" s="319"/>
      <c r="AP5" s="319"/>
      <c r="AQ5" s="319"/>
      <c r="AR5" s="319"/>
      <c r="AS5" s="319"/>
      <c r="AT5" s="319"/>
      <c r="AU5" s="319"/>
      <c r="AV5" s="319"/>
      <c r="AW5" s="319"/>
      <c r="AX5" s="319"/>
      <c r="AY5" s="319"/>
      <c r="AZ5" s="319"/>
      <c r="BA5" s="319"/>
      <c r="BB5" s="319"/>
      <c r="BC5" s="319"/>
      <c r="BD5" s="319"/>
      <c r="BE5" s="320"/>
      <c r="BI5" s="153"/>
      <c r="BJ5" s="153"/>
      <c r="BK5" s="153"/>
      <c r="BL5" s="153"/>
      <c r="BM5" s="153"/>
      <c r="BN5" s="153"/>
      <c r="BO5" s="153"/>
      <c r="BP5" s="153"/>
      <c r="BQ5" s="153"/>
      <c r="BR5" s="153"/>
      <c r="BS5" s="153"/>
      <c r="BT5" s="153"/>
      <c r="BU5" s="153"/>
      <c r="BV5" s="153"/>
      <c r="BW5" s="153"/>
      <c r="BX5" s="153"/>
      <c r="BY5" s="153"/>
      <c r="BZ5" s="153"/>
      <c r="CA5" s="153"/>
      <c r="CB5" s="153"/>
      <c r="CC5" s="153"/>
      <c r="CD5" s="153"/>
      <c r="CE5" s="153"/>
      <c r="CF5" s="153"/>
      <c r="CG5" s="153"/>
    </row>
    <row r="6" spans="1:96" ht="45.75" customHeight="1" thickBot="1" x14ac:dyDescent="0.3">
      <c r="A6" s="184" t="s">
        <v>5</v>
      </c>
      <c r="B6" s="185" t="s">
        <v>4</v>
      </c>
      <c r="C6" s="218" t="s">
        <v>197</v>
      </c>
      <c r="D6" s="218" t="s">
        <v>198</v>
      </c>
      <c r="E6" s="185" t="s">
        <v>8</v>
      </c>
      <c r="F6" s="321" t="s">
        <v>3</v>
      </c>
      <c r="G6" s="321"/>
      <c r="H6" s="186">
        <v>1</v>
      </c>
      <c r="I6" s="186">
        <v>2</v>
      </c>
      <c r="J6" s="186">
        <v>3</v>
      </c>
      <c r="K6" s="186">
        <v>4</v>
      </c>
      <c r="L6" s="186">
        <v>5</v>
      </c>
      <c r="M6" s="186">
        <v>6</v>
      </c>
      <c r="N6" s="186">
        <v>7</v>
      </c>
      <c r="O6" s="186">
        <v>8</v>
      </c>
      <c r="P6" s="186">
        <v>9</v>
      </c>
      <c r="Q6" s="186">
        <v>10</v>
      </c>
      <c r="R6" s="186">
        <v>11</v>
      </c>
      <c r="S6" s="186">
        <v>12</v>
      </c>
      <c r="T6" s="186">
        <v>13</v>
      </c>
      <c r="U6" s="186">
        <v>14</v>
      </c>
      <c r="V6" s="186">
        <v>15</v>
      </c>
      <c r="W6" s="186">
        <v>16</v>
      </c>
      <c r="X6" s="186">
        <v>17</v>
      </c>
      <c r="Y6" s="186">
        <v>18</v>
      </c>
      <c r="Z6" s="186">
        <v>19</v>
      </c>
      <c r="AA6" s="186">
        <v>20</v>
      </c>
      <c r="AB6" s="186">
        <v>21</v>
      </c>
      <c r="AC6" s="186">
        <v>22</v>
      </c>
      <c r="AD6" s="186">
        <v>23</v>
      </c>
      <c r="AE6" s="186">
        <v>24</v>
      </c>
      <c r="AF6" s="186">
        <v>25</v>
      </c>
      <c r="AG6" s="186">
        <v>26</v>
      </c>
      <c r="AH6" s="186">
        <v>27</v>
      </c>
      <c r="AI6" s="186">
        <v>28</v>
      </c>
      <c r="AJ6" s="186">
        <v>29</v>
      </c>
      <c r="AK6" s="186">
        <v>30</v>
      </c>
      <c r="AL6" s="186">
        <v>31</v>
      </c>
      <c r="AM6" s="186">
        <v>32</v>
      </c>
      <c r="AN6" s="186">
        <v>33</v>
      </c>
      <c r="AO6" s="186">
        <v>34</v>
      </c>
      <c r="AP6" s="186">
        <v>35</v>
      </c>
      <c r="AQ6" s="186">
        <v>36</v>
      </c>
      <c r="AR6" s="186">
        <v>37</v>
      </c>
      <c r="AS6" s="186">
        <v>38</v>
      </c>
      <c r="AT6" s="186">
        <v>39</v>
      </c>
      <c r="AU6" s="186">
        <v>40</v>
      </c>
      <c r="AV6" s="186">
        <v>41</v>
      </c>
      <c r="AW6" s="186">
        <v>42</v>
      </c>
      <c r="AX6" s="186">
        <v>43</v>
      </c>
      <c r="AY6" s="186">
        <v>44</v>
      </c>
      <c r="AZ6" s="186">
        <v>45</v>
      </c>
      <c r="BA6" s="186">
        <v>46</v>
      </c>
      <c r="BB6" s="186">
        <v>47</v>
      </c>
      <c r="BC6" s="186">
        <v>48</v>
      </c>
      <c r="BD6" s="186">
        <v>49</v>
      </c>
      <c r="BE6" s="187">
        <v>50</v>
      </c>
      <c r="BH6" s="10"/>
      <c r="BI6" s="16"/>
      <c r="BJ6" s="16"/>
      <c r="BK6" s="16"/>
      <c r="BL6" s="112"/>
      <c r="BM6" s="112"/>
      <c r="BN6" s="112"/>
      <c r="BO6" s="112"/>
      <c r="BP6" s="112"/>
      <c r="BQ6" s="112"/>
      <c r="BR6" s="112"/>
      <c r="BS6" s="112"/>
      <c r="BT6" s="112"/>
      <c r="BU6" s="112"/>
      <c r="BV6" s="112"/>
      <c r="BW6" s="112"/>
      <c r="BX6" s="112"/>
      <c r="BY6" s="112"/>
      <c r="BZ6" s="112"/>
      <c r="CA6" s="112"/>
      <c r="CB6" s="112"/>
      <c r="CC6" s="112"/>
      <c r="CD6" s="112"/>
      <c r="CE6" s="112"/>
      <c r="CF6" s="112"/>
      <c r="CG6" s="112"/>
    </row>
    <row r="7" spans="1:96" s="37" customFormat="1" x14ac:dyDescent="0.25">
      <c r="A7" s="55" t="s">
        <v>2</v>
      </c>
      <c r="B7" s="160" t="s">
        <v>137</v>
      </c>
      <c r="C7" s="160">
        <v>23</v>
      </c>
      <c r="D7" s="160">
        <v>29</v>
      </c>
      <c r="E7" s="56" t="s">
        <v>9</v>
      </c>
      <c r="F7" s="324" t="s">
        <v>7</v>
      </c>
      <c r="G7" s="325"/>
      <c r="H7" s="63"/>
      <c r="I7" s="63"/>
      <c r="J7" s="63"/>
      <c r="K7" s="63"/>
      <c r="L7" s="63"/>
      <c r="M7" s="63"/>
      <c r="N7" s="63"/>
      <c r="O7" s="63"/>
      <c r="P7" s="63"/>
      <c r="Q7" s="63"/>
      <c r="R7" s="63"/>
      <c r="S7" s="63"/>
      <c r="T7" s="63"/>
      <c r="U7" s="63"/>
      <c r="V7" s="63"/>
      <c r="W7" s="63"/>
      <c r="X7" s="63"/>
      <c r="Y7" s="63"/>
      <c r="Z7" s="63"/>
      <c r="AA7" s="63"/>
      <c r="AB7" s="63"/>
      <c r="AC7" s="63"/>
      <c r="AD7" s="63"/>
      <c r="AE7" s="63"/>
      <c r="AF7" s="63"/>
      <c r="AG7" s="63"/>
      <c r="AH7" s="63"/>
      <c r="AI7" s="63"/>
      <c r="AJ7" s="69"/>
      <c r="AK7" s="57"/>
      <c r="AL7" s="57"/>
      <c r="AM7" s="57"/>
      <c r="AN7" s="57"/>
      <c r="AO7" s="57"/>
      <c r="AP7" s="57"/>
      <c r="AQ7" s="57"/>
      <c r="AR7" s="57"/>
      <c r="AS7" s="57"/>
      <c r="AT7" s="57"/>
      <c r="AU7" s="57"/>
      <c r="AV7" s="57"/>
      <c r="AW7" s="57"/>
      <c r="AX7" s="57"/>
      <c r="AY7" s="57"/>
      <c r="AZ7" s="57"/>
      <c r="BA7" s="57"/>
      <c r="BB7" s="57"/>
      <c r="BC7" s="57"/>
      <c r="BD7" s="57"/>
      <c r="BE7" s="58"/>
      <c r="BF7" s="1"/>
      <c r="BG7" s="1"/>
      <c r="BH7" s="90"/>
      <c r="BI7" s="16"/>
      <c r="BJ7" s="16"/>
      <c r="BK7" s="16"/>
      <c r="BL7" s="154"/>
      <c r="BM7" s="154"/>
      <c r="BN7" s="154"/>
      <c r="BO7" s="154"/>
      <c r="BP7" s="154"/>
      <c r="BQ7" s="154"/>
      <c r="BR7" s="154"/>
      <c r="BS7" s="154"/>
      <c r="BT7" s="154"/>
      <c r="BU7" s="154"/>
      <c r="BV7" s="154"/>
      <c r="BW7" s="154"/>
      <c r="BX7" s="154"/>
      <c r="BY7" s="154"/>
      <c r="BZ7" s="154"/>
      <c r="CA7" s="154"/>
      <c r="CB7" s="154"/>
      <c r="CC7" s="154"/>
      <c r="CD7" s="154"/>
      <c r="CE7" s="154"/>
      <c r="CF7" s="154"/>
      <c r="CG7" s="154"/>
    </row>
    <row r="8" spans="1:96" ht="14.45" customHeight="1" x14ac:dyDescent="0.25">
      <c r="A8" s="13" t="s">
        <v>1</v>
      </c>
      <c r="B8" s="93" t="s">
        <v>37</v>
      </c>
      <c r="C8" s="93">
        <v>18.2</v>
      </c>
      <c r="D8" s="18">
        <v>20.2</v>
      </c>
      <c r="E8" s="14" t="s">
        <v>11</v>
      </c>
      <c r="F8" s="266" t="s">
        <v>147</v>
      </c>
      <c r="G8" s="266"/>
      <c r="H8" s="27"/>
      <c r="I8" s="27"/>
      <c r="J8" s="27"/>
      <c r="K8" s="27"/>
      <c r="L8" s="27"/>
      <c r="M8" s="27"/>
      <c r="N8" s="27"/>
      <c r="O8" s="27"/>
      <c r="P8" s="27"/>
      <c r="Q8" s="27"/>
      <c r="R8" s="27"/>
      <c r="S8" s="27"/>
      <c r="T8" s="27"/>
      <c r="U8" s="27"/>
      <c r="V8" s="27"/>
      <c r="W8" s="27"/>
      <c r="X8" s="27"/>
      <c r="Y8" s="27"/>
      <c r="Z8" s="27"/>
      <c r="AA8" s="27"/>
      <c r="AB8" s="159"/>
      <c r="AC8" s="159"/>
      <c r="AD8" s="159"/>
      <c r="AE8" s="159"/>
      <c r="AF8" s="159"/>
      <c r="AG8" s="159"/>
      <c r="AH8" s="159"/>
      <c r="AI8" s="159"/>
      <c r="AJ8" s="61"/>
      <c r="AK8" s="159"/>
      <c r="AL8" s="159"/>
      <c r="AM8" s="9"/>
      <c r="AN8" s="9"/>
      <c r="AO8" s="9"/>
      <c r="AP8" s="9"/>
      <c r="AQ8" s="9"/>
      <c r="AR8" s="9"/>
      <c r="AS8" s="9"/>
      <c r="AT8" s="9"/>
      <c r="AU8" s="9"/>
      <c r="AV8" s="9"/>
      <c r="AW8" s="9"/>
      <c r="AX8" s="9"/>
      <c r="AY8" s="9"/>
      <c r="AZ8" s="9"/>
      <c r="BA8" s="9"/>
      <c r="BB8" s="9"/>
      <c r="BC8" s="9"/>
      <c r="BD8" s="9"/>
      <c r="BE8" s="5"/>
      <c r="BH8" s="90"/>
      <c r="BI8" s="155"/>
      <c r="BJ8" s="156"/>
      <c r="BK8" s="156"/>
      <c r="BL8" s="156"/>
      <c r="BM8" s="156"/>
      <c r="BN8" s="156"/>
      <c r="BO8" s="156"/>
      <c r="BP8" s="156"/>
      <c r="BQ8" s="156"/>
      <c r="BR8" s="156"/>
      <c r="BS8" s="156"/>
      <c r="BT8" s="156"/>
      <c r="BU8" s="156"/>
      <c r="BV8" s="156"/>
      <c r="BW8" s="156"/>
      <c r="BX8" s="156"/>
      <c r="BY8" s="156"/>
      <c r="BZ8" s="156"/>
      <c r="CA8" s="156"/>
      <c r="CB8" s="156"/>
      <c r="CC8" s="156"/>
      <c r="CD8" s="156"/>
      <c r="CE8" s="156"/>
      <c r="CF8" s="156"/>
      <c r="CG8" s="156"/>
    </row>
    <row r="9" spans="1:96" x14ac:dyDescent="0.25">
      <c r="A9" s="13" t="s">
        <v>0</v>
      </c>
      <c r="B9" s="14">
        <v>3150</v>
      </c>
      <c r="C9" s="18" t="s">
        <v>212</v>
      </c>
      <c r="D9" s="18" t="s">
        <v>211</v>
      </c>
      <c r="E9" s="14" t="s">
        <v>11</v>
      </c>
      <c r="F9" s="266" t="s">
        <v>141</v>
      </c>
      <c r="G9" s="266"/>
      <c r="H9" s="27"/>
      <c r="I9" s="27"/>
      <c r="J9" s="27"/>
      <c r="K9" s="27"/>
      <c r="L9" s="27"/>
      <c r="M9" s="27"/>
      <c r="N9" s="27"/>
      <c r="O9" s="27"/>
      <c r="P9" s="27"/>
      <c r="Q9" s="27"/>
      <c r="R9" s="27"/>
      <c r="S9" s="27"/>
      <c r="T9" s="27"/>
      <c r="U9" s="27"/>
      <c r="V9" s="27"/>
      <c r="W9" s="27"/>
      <c r="X9" s="27"/>
      <c r="Y9" s="27"/>
      <c r="Z9" s="27"/>
      <c r="AA9" s="27"/>
      <c r="AB9" s="27"/>
      <c r="AC9" s="27"/>
      <c r="AD9" s="27"/>
      <c r="AE9" s="27"/>
      <c r="AF9" s="35"/>
      <c r="AG9" s="159"/>
      <c r="AH9" s="159"/>
      <c r="AI9" s="159"/>
      <c r="AJ9" s="61"/>
      <c r="AK9" s="159"/>
      <c r="AL9" s="159"/>
      <c r="AM9" s="159"/>
      <c r="AN9" s="159"/>
      <c r="AO9" s="159"/>
      <c r="AP9" s="159"/>
      <c r="AQ9" s="159"/>
      <c r="AR9" s="159"/>
      <c r="AS9" s="159"/>
      <c r="AT9" s="159"/>
      <c r="AU9" s="159"/>
      <c r="AV9" s="159"/>
      <c r="AW9" s="159"/>
      <c r="AX9" s="9"/>
      <c r="AY9" s="9"/>
      <c r="AZ9" s="9"/>
      <c r="BA9" s="9"/>
      <c r="BB9" s="9"/>
      <c r="BC9" s="9"/>
      <c r="BD9" s="9"/>
      <c r="BE9" s="5"/>
      <c r="BH9" s="90"/>
      <c r="BI9" s="155"/>
      <c r="BJ9" s="156"/>
      <c r="BK9" s="156"/>
      <c r="BL9" s="156"/>
      <c r="BM9" s="156"/>
      <c r="BN9" s="156"/>
      <c r="BO9" s="156"/>
      <c r="BP9" s="156"/>
      <c r="BQ9" s="156"/>
      <c r="BR9" s="156"/>
      <c r="BS9" s="156"/>
      <c r="BT9" s="156"/>
      <c r="BU9" s="156"/>
      <c r="BV9" s="156"/>
      <c r="BW9" s="156"/>
      <c r="BX9" s="156"/>
      <c r="BY9" s="156"/>
      <c r="BZ9" s="156"/>
      <c r="CA9" s="156"/>
      <c r="CB9" s="156"/>
      <c r="CC9" s="156"/>
      <c r="CD9" s="156"/>
      <c r="CE9" s="156"/>
      <c r="CF9" s="156"/>
      <c r="CG9" s="156"/>
    </row>
    <row r="10" spans="1:96" x14ac:dyDescent="0.25">
      <c r="A10" s="13" t="s">
        <v>0</v>
      </c>
      <c r="B10" s="14">
        <v>3900</v>
      </c>
      <c r="C10" s="18">
        <v>57</v>
      </c>
      <c r="D10" s="18">
        <v>24</v>
      </c>
      <c r="E10" s="14" t="s">
        <v>11</v>
      </c>
      <c r="F10" s="266" t="s">
        <v>142</v>
      </c>
      <c r="G10" s="266"/>
      <c r="H10" s="27"/>
      <c r="I10" s="27"/>
      <c r="J10" s="27"/>
      <c r="K10" s="27"/>
      <c r="L10" s="27"/>
      <c r="M10" s="27"/>
      <c r="N10" s="27"/>
      <c r="O10" s="27"/>
      <c r="P10" s="27"/>
      <c r="Q10" s="27"/>
      <c r="R10" s="27"/>
      <c r="S10" s="27"/>
      <c r="T10" s="27"/>
      <c r="U10" s="27"/>
      <c r="V10" s="27"/>
      <c r="W10" s="27"/>
      <c r="X10" s="27"/>
      <c r="Y10" s="27"/>
      <c r="Z10" s="27"/>
      <c r="AA10" s="27"/>
      <c r="AB10" s="27"/>
      <c r="AC10" s="27"/>
      <c r="AD10" s="27"/>
      <c r="AE10" s="27"/>
      <c r="AF10" s="159"/>
      <c r="AG10" s="159"/>
      <c r="AH10" s="159"/>
      <c r="AI10" s="159"/>
      <c r="AJ10" s="61"/>
      <c r="AK10" s="159"/>
      <c r="AL10" s="159"/>
      <c r="AM10" s="159"/>
      <c r="AN10" s="159"/>
      <c r="AO10" s="159"/>
      <c r="AP10" s="159"/>
      <c r="AQ10" s="159"/>
      <c r="AR10" s="159"/>
      <c r="AS10" s="159"/>
      <c r="AT10" s="159"/>
      <c r="AU10" s="159"/>
      <c r="AV10" s="159"/>
      <c r="AW10" s="159"/>
      <c r="AX10" s="9"/>
      <c r="AY10" s="9"/>
      <c r="AZ10" s="9"/>
      <c r="BA10" s="9"/>
      <c r="BB10" s="9"/>
      <c r="BC10" s="9"/>
      <c r="BD10" s="9"/>
      <c r="BE10" s="5"/>
      <c r="BH10" s="90"/>
      <c r="BI10" s="70"/>
      <c r="BJ10" s="70"/>
      <c r="BK10" s="70"/>
      <c r="BL10" s="111"/>
      <c r="BM10" s="111"/>
      <c r="BN10" s="111"/>
      <c r="BO10" s="111"/>
      <c r="BP10" s="111"/>
      <c r="BQ10" s="111"/>
      <c r="BR10" s="111"/>
      <c r="BS10" s="111"/>
      <c r="BT10" s="111"/>
      <c r="BU10" s="111"/>
      <c r="BV10" s="111"/>
      <c r="BW10" s="111"/>
      <c r="BX10" s="111"/>
      <c r="BY10" s="111"/>
      <c r="BZ10" s="111"/>
      <c r="CA10" s="111"/>
      <c r="CB10" s="111"/>
      <c r="CC10" s="111"/>
      <c r="CD10" s="111"/>
      <c r="CE10" s="111"/>
      <c r="CF10" s="111"/>
      <c r="CG10" s="111"/>
    </row>
    <row r="11" spans="1:96" x14ac:dyDescent="0.25">
      <c r="A11" s="13" t="s">
        <v>2</v>
      </c>
      <c r="B11" s="18" t="s">
        <v>14</v>
      </c>
      <c r="C11" s="18">
        <v>23.4</v>
      </c>
      <c r="D11" s="18">
        <v>33</v>
      </c>
      <c r="E11" s="183" t="s">
        <v>38</v>
      </c>
      <c r="F11" s="266" t="s">
        <v>15</v>
      </c>
      <c r="G11" s="266"/>
      <c r="H11" s="27"/>
      <c r="I11" s="27"/>
      <c r="J11" s="27"/>
      <c r="K11" s="27"/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/>
      <c r="X11" s="27"/>
      <c r="Y11" s="27"/>
      <c r="Z11" s="27"/>
      <c r="AA11" s="27"/>
      <c r="AB11" s="27"/>
      <c r="AC11" s="27"/>
      <c r="AD11" s="27"/>
      <c r="AE11" s="27"/>
      <c r="AF11" s="27"/>
      <c r="AG11" s="27"/>
      <c r="AH11" s="27"/>
      <c r="AI11" s="27"/>
      <c r="AJ11" s="33"/>
      <c r="AK11" s="32"/>
      <c r="AL11" s="32"/>
      <c r="AM11" s="32"/>
      <c r="AN11" s="32"/>
      <c r="AO11" s="159"/>
      <c r="AP11" s="159"/>
      <c r="AQ11" s="159"/>
      <c r="AR11" s="159"/>
      <c r="AS11" s="159"/>
      <c r="AT11" s="159"/>
      <c r="AU11" s="159"/>
      <c r="AV11" s="159"/>
      <c r="AW11" s="159"/>
      <c r="AX11" s="9"/>
      <c r="AY11" s="9"/>
      <c r="AZ11" s="9"/>
      <c r="BA11" s="9"/>
      <c r="BB11" s="9"/>
      <c r="BC11" s="9"/>
      <c r="BD11" s="9"/>
      <c r="BE11" s="5"/>
      <c r="BH11" s="90"/>
      <c r="BI11" s="70"/>
      <c r="BJ11" s="70"/>
      <c r="BK11" s="70"/>
      <c r="BL11" s="111"/>
      <c r="BM11" s="111"/>
      <c r="BN11" s="111"/>
      <c r="BO11" s="111"/>
      <c r="BP11" s="111"/>
      <c r="BQ11" s="111"/>
      <c r="BR11" s="111"/>
      <c r="BS11" s="111"/>
      <c r="BT11" s="111"/>
      <c r="BU11" s="111"/>
      <c r="BV11" s="111"/>
      <c r="BW11" s="111"/>
      <c r="BX11" s="111"/>
      <c r="BY11" s="111"/>
      <c r="BZ11" s="111"/>
      <c r="CA11" s="111"/>
      <c r="CB11" s="111"/>
      <c r="CC11" s="111"/>
      <c r="CD11" s="111"/>
      <c r="CE11" s="111"/>
      <c r="CF11" s="111"/>
      <c r="CG11" s="111"/>
    </row>
    <row r="12" spans="1:96" x14ac:dyDescent="0.25">
      <c r="A12" s="13" t="s">
        <v>2</v>
      </c>
      <c r="B12" s="18" t="s">
        <v>13</v>
      </c>
      <c r="C12" s="18">
        <v>24</v>
      </c>
      <c r="D12" s="18">
        <v>44</v>
      </c>
      <c r="E12" s="183" t="s">
        <v>38</v>
      </c>
      <c r="F12" s="266" t="s">
        <v>16</v>
      </c>
      <c r="G12" s="266"/>
      <c r="H12" s="27"/>
      <c r="I12" s="27"/>
      <c r="J12" s="27"/>
      <c r="K12" s="27"/>
      <c r="L12" s="27"/>
      <c r="M12" s="27"/>
      <c r="N12" s="27"/>
      <c r="O12" s="27"/>
      <c r="P12" s="27"/>
      <c r="Q12" s="27"/>
      <c r="R12" s="27"/>
      <c r="S12" s="27"/>
      <c r="T12" s="27"/>
      <c r="U12" s="27"/>
      <c r="V12" s="27"/>
      <c r="W12" s="27"/>
      <c r="X12" s="27"/>
      <c r="Y12" s="27"/>
      <c r="Z12" s="27"/>
      <c r="AA12" s="27"/>
      <c r="AB12" s="27"/>
      <c r="AC12" s="27"/>
      <c r="AD12" s="27"/>
      <c r="AE12" s="27"/>
      <c r="AF12" s="27"/>
      <c r="AG12" s="27"/>
      <c r="AH12" s="27"/>
      <c r="AI12" s="27"/>
      <c r="AJ12" s="33"/>
      <c r="AK12" s="27"/>
      <c r="AL12" s="27"/>
      <c r="AM12" s="27"/>
      <c r="AN12" s="27"/>
      <c r="AO12" s="27"/>
      <c r="AP12" s="27"/>
      <c r="AQ12" s="27"/>
      <c r="AR12" s="27"/>
      <c r="AS12" s="27"/>
      <c r="AT12" s="27"/>
      <c r="AU12" s="27"/>
      <c r="AV12" s="27"/>
      <c r="AW12" s="27"/>
      <c r="AX12" s="27"/>
      <c r="AY12" s="27"/>
      <c r="AZ12" s="14"/>
      <c r="BA12" s="14"/>
      <c r="BB12" s="14"/>
      <c r="BC12" s="14"/>
      <c r="BD12" s="9"/>
      <c r="BE12" s="5"/>
      <c r="BF12" s="10"/>
      <c r="BG12" s="10"/>
      <c r="BH12" s="90"/>
      <c r="BI12" s="70"/>
      <c r="BJ12" s="70"/>
      <c r="BK12" s="70"/>
      <c r="BL12" s="111"/>
      <c r="BM12" s="111"/>
      <c r="BN12" s="111"/>
      <c r="BO12" s="111"/>
      <c r="BP12" s="111"/>
      <c r="BQ12" s="111"/>
      <c r="BR12" s="111"/>
      <c r="BS12" s="111"/>
      <c r="BT12" s="111"/>
      <c r="BU12" s="111"/>
      <c r="BV12" s="111"/>
      <c r="BW12" s="111"/>
      <c r="BX12" s="111"/>
      <c r="BY12" s="111"/>
      <c r="BZ12" s="111"/>
      <c r="CA12" s="111"/>
      <c r="CB12" s="111"/>
      <c r="CC12" s="111"/>
      <c r="CD12" s="111"/>
      <c r="CE12" s="111"/>
      <c r="CF12" s="111"/>
      <c r="CG12" s="111"/>
      <c r="CH12" s="8"/>
      <c r="CI12" s="8"/>
      <c r="CJ12" s="8"/>
      <c r="CK12" s="8"/>
      <c r="CL12" s="8"/>
      <c r="CM12" s="8"/>
      <c r="CN12" s="8"/>
      <c r="CO12" s="8"/>
      <c r="CP12" s="8"/>
      <c r="CQ12" s="8"/>
      <c r="CR12" s="8"/>
    </row>
    <row r="13" spans="1:96" s="41" customFormat="1" ht="15.75" thickBot="1" x14ac:dyDescent="0.3">
      <c r="A13" s="19" t="s">
        <v>1</v>
      </c>
      <c r="B13" s="224" t="s">
        <v>208</v>
      </c>
      <c r="C13" s="39">
        <v>18.2</v>
      </c>
      <c r="D13" s="39">
        <v>44</v>
      </c>
      <c r="E13" s="20" t="s">
        <v>11</v>
      </c>
      <c r="F13" s="278" t="s">
        <v>147</v>
      </c>
      <c r="G13" s="278"/>
      <c r="H13" s="28"/>
      <c r="I13" s="28"/>
      <c r="J13" s="28"/>
      <c r="K13" s="28"/>
      <c r="L13" s="28"/>
      <c r="M13" s="28"/>
      <c r="N13" s="28"/>
      <c r="O13" s="28"/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9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0"/>
      <c r="BA13" s="20"/>
      <c r="BB13" s="20"/>
      <c r="BC13" s="20"/>
      <c r="BD13" s="4"/>
      <c r="BE13" s="3"/>
      <c r="BF13" s="10"/>
      <c r="BG13" s="10"/>
      <c r="BH13" s="90"/>
      <c r="BI13" s="70"/>
      <c r="BJ13" s="70"/>
      <c r="BK13" s="70"/>
      <c r="BL13" s="111"/>
      <c r="BM13" s="111"/>
      <c r="BN13" s="111"/>
      <c r="BO13" s="111"/>
      <c r="BP13" s="111"/>
      <c r="BQ13" s="111"/>
      <c r="BR13" s="111"/>
      <c r="BS13" s="111"/>
      <c r="BT13" s="111"/>
      <c r="BU13" s="111"/>
      <c r="BV13" s="111"/>
      <c r="BW13" s="111"/>
      <c r="BX13" s="111"/>
      <c r="BY13" s="111"/>
      <c r="BZ13" s="111"/>
      <c r="CA13" s="111"/>
      <c r="CB13" s="111"/>
      <c r="CC13" s="111"/>
      <c r="CD13" s="111"/>
      <c r="CE13" s="111"/>
      <c r="CF13" s="111"/>
      <c r="CG13" s="111"/>
      <c r="CH13" s="8"/>
      <c r="CI13" s="8"/>
      <c r="CJ13" s="8"/>
      <c r="CK13" s="8"/>
      <c r="CL13" s="8"/>
      <c r="CM13" s="8"/>
      <c r="CN13" s="8"/>
      <c r="CO13" s="8"/>
      <c r="CP13" s="8"/>
      <c r="CQ13" s="8"/>
      <c r="CR13" s="8"/>
    </row>
    <row r="14" spans="1:96" s="41" customFormat="1" x14ac:dyDescent="0.25">
      <c r="A14" s="183" t="s">
        <v>209</v>
      </c>
      <c r="B14" s="18"/>
      <c r="C14" s="18"/>
      <c r="D14" s="18"/>
      <c r="E14" s="183"/>
      <c r="F14" s="211"/>
      <c r="G14" s="211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4"/>
      <c r="AF14" s="14"/>
      <c r="AG14" s="14"/>
      <c r="AH14" s="14"/>
      <c r="AI14" s="14"/>
      <c r="AJ14" s="14"/>
      <c r="AK14" s="14"/>
      <c r="AL14" s="14"/>
      <c r="AM14" s="14"/>
      <c r="AN14" s="14"/>
      <c r="AO14" s="14"/>
      <c r="AP14" s="14"/>
      <c r="AQ14" s="14"/>
      <c r="AR14" s="14"/>
      <c r="AS14" s="14"/>
      <c r="AT14" s="14"/>
      <c r="AU14" s="14"/>
      <c r="AV14" s="14"/>
      <c r="AW14" s="14"/>
      <c r="AX14" s="14"/>
      <c r="AY14" s="14"/>
      <c r="AZ14" s="14"/>
      <c r="BA14" s="14"/>
      <c r="BB14" s="14"/>
      <c r="BC14" s="14"/>
      <c r="BD14" s="9"/>
      <c r="BE14" s="9"/>
      <c r="BF14" s="1"/>
      <c r="BG14" s="1"/>
      <c r="BH14" s="90"/>
      <c r="BI14" s="70"/>
      <c r="BJ14" s="70"/>
      <c r="BK14" s="70"/>
      <c r="BL14" s="111"/>
      <c r="BM14" s="111"/>
      <c r="BN14" s="111"/>
      <c r="BO14" s="111"/>
      <c r="BP14" s="111"/>
      <c r="BQ14" s="111"/>
      <c r="BR14" s="111"/>
      <c r="BS14" s="111"/>
      <c r="BT14" s="111"/>
      <c r="BU14" s="111"/>
      <c r="BV14" s="111"/>
      <c r="BW14" s="111"/>
      <c r="BX14" s="111"/>
      <c r="BY14" s="111"/>
      <c r="BZ14" s="111"/>
      <c r="CA14" s="111"/>
      <c r="CB14" s="111"/>
      <c r="CC14" s="111"/>
      <c r="CD14" s="111"/>
      <c r="CE14" s="111"/>
      <c r="CF14" s="111"/>
      <c r="CG14" s="111"/>
    </row>
    <row r="15" spans="1:96" s="41" customFormat="1" ht="15.75" thickBot="1" x14ac:dyDescent="0.3">
      <c r="A15" s="183"/>
      <c r="B15" s="18"/>
      <c r="C15" s="18"/>
      <c r="D15" s="18"/>
      <c r="E15" s="183"/>
      <c r="F15" s="229"/>
      <c r="G15" s="229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4"/>
      <c r="AB15" s="14"/>
      <c r="AC15" s="14"/>
      <c r="AD15" s="14"/>
      <c r="AE15" s="14"/>
      <c r="AF15" s="14"/>
      <c r="AG15" s="14"/>
      <c r="AH15" s="14"/>
      <c r="AI15" s="14"/>
      <c r="AJ15" s="14"/>
      <c r="AK15" s="14"/>
      <c r="AL15" s="14"/>
      <c r="AM15" s="14"/>
      <c r="AN15" s="14"/>
      <c r="AO15" s="14"/>
      <c r="AP15" s="14"/>
      <c r="AQ15" s="14"/>
      <c r="AR15" s="14"/>
      <c r="AS15" s="14"/>
      <c r="AT15" s="14"/>
      <c r="AU15" s="14"/>
      <c r="AV15" s="14"/>
      <c r="AW15" s="14"/>
      <c r="AX15" s="14"/>
      <c r="AY15" s="14"/>
      <c r="AZ15" s="14"/>
      <c r="BA15" s="14"/>
      <c r="BB15" s="14"/>
      <c r="BC15" s="14"/>
      <c r="BD15" s="9"/>
      <c r="BE15" s="9"/>
      <c r="BF15" s="1"/>
      <c r="BG15" s="1"/>
      <c r="BH15" s="90"/>
      <c r="BI15" s="70"/>
      <c r="BJ15" s="70"/>
      <c r="BK15" s="70"/>
      <c r="BL15" s="111"/>
      <c r="BM15" s="111"/>
      <c r="BN15" s="111"/>
      <c r="BO15" s="111"/>
      <c r="BP15" s="111"/>
      <c r="BQ15" s="111"/>
      <c r="BR15" s="111"/>
      <c r="BS15" s="111"/>
      <c r="BT15" s="111"/>
      <c r="BU15" s="111"/>
      <c r="BV15" s="111"/>
      <c r="BW15" s="111"/>
      <c r="BX15" s="111"/>
      <c r="BY15" s="111"/>
      <c r="BZ15" s="111"/>
      <c r="CA15" s="111"/>
      <c r="CB15" s="111"/>
      <c r="CC15" s="111"/>
      <c r="CD15" s="111"/>
      <c r="CE15" s="111"/>
      <c r="CF15" s="111"/>
      <c r="CG15" s="111"/>
    </row>
    <row r="16" spans="1:96" s="41" customFormat="1" ht="18" thickBot="1" x14ac:dyDescent="0.3">
      <c r="A16" s="286" t="s">
        <v>255</v>
      </c>
      <c r="B16" s="287"/>
      <c r="C16" s="287"/>
      <c r="D16" s="287"/>
      <c r="E16" s="287"/>
      <c r="F16" s="287"/>
      <c r="G16" s="288"/>
      <c r="H16" s="318" t="s">
        <v>196</v>
      </c>
      <c r="I16" s="319"/>
      <c r="J16" s="319"/>
      <c r="K16" s="319"/>
      <c r="L16" s="319"/>
      <c r="M16" s="319"/>
      <c r="N16" s="319"/>
      <c r="O16" s="319"/>
      <c r="P16" s="319"/>
      <c r="Q16" s="319"/>
      <c r="R16" s="319"/>
      <c r="S16" s="319"/>
      <c r="T16" s="319"/>
      <c r="U16" s="319"/>
      <c r="V16" s="319"/>
      <c r="W16" s="319"/>
      <c r="X16" s="319"/>
      <c r="Y16" s="319"/>
      <c r="Z16" s="319"/>
      <c r="AA16" s="319"/>
      <c r="AB16" s="319"/>
      <c r="AC16" s="319"/>
      <c r="AD16" s="319"/>
      <c r="AE16" s="319"/>
      <c r="AF16" s="319"/>
      <c r="AG16" s="319"/>
      <c r="AH16" s="319"/>
      <c r="AI16" s="319"/>
      <c r="AJ16" s="319"/>
      <c r="AK16" s="319"/>
      <c r="AL16" s="319"/>
      <c r="AM16" s="319"/>
      <c r="AN16" s="319"/>
      <c r="AO16" s="319"/>
      <c r="AP16" s="319"/>
      <c r="AQ16" s="319"/>
      <c r="AR16" s="319"/>
      <c r="AS16" s="319"/>
      <c r="AT16" s="319"/>
      <c r="AU16" s="319"/>
      <c r="AV16" s="319"/>
      <c r="AW16" s="319"/>
      <c r="AX16" s="319"/>
      <c r="AY16" s="319"/>
      <c r="AZ16" s="319"/>
      <c r="BA16" s="319"/>
      <c r="BB16" s="319"/>
      <c r="BC16" s="319"/>
      <c r="BD16" s="319"/>
      <c r="BE16" s="320"/>
      <c r="BF16" s="1"/>
      <c r="BG16" s="1"/>
      <c r="BH16" s="90"/>
      <c r="BI16" s="70"/>
      <c r="BJ16" s="70"/>
      <c r="BK16" s="70"/>
      <c r="BL16" s="111"/>
      <c r="BM16" s="111"/>
      <c r="BN16" s="111"/>
      <c r="BO16" s="111"/>
      <c r="BP16" s="111"/>
      <c r="BQ16" s="111"/>
      <c r="BR16" s="111"/>
      <c r="BS16" s="111"/>
      <c r="BT16" s="111"/>
      <c r="BU16" s="111"/>
      <c r="BV16" s="111"/>
      <c r="BW16" s="111"/>
      <c r="BX16" s="111"/>
      <c r="BY16" s="111"/>
      <c r="BZ16" s="111"/>
      <c r="CA16" s="111"/>
      <c r="CB16" s="111"/>
      <c r="CC16" s="111"/>
      <c r="CD16" s="111"/>
      <c r="CE16" s="111"/>
      <c r="CF16" s="111"/>
      <c r="CG16" s="111"/>
    </row>
    <row r="17" spans="1:85" s="41" customFormat="1" ht="48" thickBot="1" x14ac:dyDescent="0.3">
      <c r="A17" s="136" t="s">
        <v>5</v>
      </c>
      <c r="B17" s="137" t="s">
        <v>4</v>
      </c>
      <c r="C17" s="230" t="s">
        <v>197</v>
      </c>
      <c r="D17" s="230" t="s">
        <v>198</v>
      </c>
      <c r="E17" s="137" t="s">
        <v>8</v>
      </c>
      <c r="F17" s="326" t="s">
        <v>3</v>
      </c>
      <c r="G17" s="326"/>
      <c r="H17" s="57">
        <v>1</v>
      </c>
      <c r="I17" s="57">
        <v>2</v>
      </c>
      <c r="J17" s="57">
        <v>3</v>
      </c>
      <c r="K17" s="57">
        <v>4</v>
      </c>
      <c r="L17" s="57">
        <v>5</v>
      </c>
      <c r="M17" s="57">
        <v>6</v>
      </c>
      <c r="N17" s="57">
        <v>7</v>
      </c>
      <c r="O17" s="57">
        <v>8</v>
      </c>
      <c r="P17" s="57">
        <v>9</v>
      </c>
      <c r="Q17" s="57">
        <v>10</v>
      </c>
      <c r="R17" s="57">
        <v>11</v>
      </c>
      <c r="S17" s="57">
        <v>12</v>
      </c>
      <c r="T17" s="57">
        <v>13</v>
      </c>
      <c r="U17" s="57">
        <v>14</v>
      </c>
      <c r="V17" s="57">
        <v>15</v>
      </c>
      <c r="W17" s="57">
        <v>16</v>
      </c>
      <c r="X17" s="57">
        <v>17</v>
      </c>
      <c r="Y17" s="57">
        <v>18</v>
      </c>
      <c r="Z17" s="57">
        <v>19</v>
      </c>
      <c r="AA17" s="57">
        <v>20</v>
      </c>
      <c r="AB17" s="57">
        <v>21</v>
      </c>
      <c r="AC17" s="57">
        <v>22</v>
      </c>
      <c r="AD17" s="57">
        <v>23</v>
      </c>
      <c r="AE17" s="57">
        <v>24</v>
      </c>
      <c r="AF17" s="57">
        <v>25</v>
      </c>
      <c r="AG17" s="57">
        <v>26</v>
      </c>
      <c r="AH17" s="57">
        <v>27</v>
      </c>
      <c r="AI17" s="57">
        <v>28</v>
      </c>
      <c r="AJ17" s="57">
        <v>29</v>
      </c>
      <c r="AK17" s="57">
        <v>30</v>
      </c>
      <c r="AL17" s="57">
        <v>31</v>
      </c>
      <c r="AM17" s="57">
        <v>32</v>
      </c>
      <c r="AN17" s="57">
        <v>33</v>
      </c>
      <c r="AO17" s="57">
        <v>34</v>
      </c>
      <c r="AP17" s="57">
        <v>35</v>
      </c>
      <c r="AQ17" s="57">
        <v>36</v>
      </c>
      <c r="AR17" s="57">
        <v>37</v>
      </c>
      <c r="AS17" s="57">
        <v>38</v>
      </c>
      <c r="AT17" s="57">
        <v>39</v>
      </c>
      <c r="AU17" s="57">
        <v>40</v>
      </c>
      <c r="AV17" s="57">
        <v>41</v>
      </c>
      <c r="AW17" s="57">
        <v>42</v>
      </c>
      <c r="AX17" s="57">
        <v>43</v>
      </c>
      <c r="AY17" s="57">
        <v>44</v>
      </c>
      <c r="AZ17" s="57">
        <v>45</v>
      </c>
      <c r="BA17" s="57">
        <v>46</v>
      </c>
      <c r="BB17" s="57">
        <v>47</v>
      </c>
      <c r="BC17" s="57">
        <v>48</v>
      </c>
      <c r="BD17" s="57">
        <v>49</v>
      </c>
      <c r="BE17" s="58">
        <v>50</v>
      </c>
      <c r="BF17" s="1"/>
      <c r="BG17" s="1"/>
      <c r="BH17" s="90"/>
      <c r="BI17" s="70"/>
      <c r="BJ17" s="70"/>
      <c r="BK17" s="70"/>
      <c r="BL17" s="111"/>
      <c r="BM17" s="111"/>
      <c r="BN17" s="111"/>
      <c r="BO17" s="111"/>
      <c r="BP17" s="111"/>
      <c r="BQ17" s="111"/>
      <c r="BR17" s="111"/>
      <c r="BS17" s="111"/>
      <c r="BT17" s="111"/>
      <c r="BU17" s="111"/>
      <c r="BV17" s="111"/>
      <c r="BW17" s="111"/>
      <c r="BX17" s="111"/>
      <c r="BY17" s="111"/>
      <c r="BZ17" s="111"/>
      <c r="CA17" s="111"/>
      <c r="CB17" s="111"/>
      <c r="CC17" s="111"/>
      <c r="CD17" s="111"/>
      <c r="CE17" s="111"/>
      <c r="CF17" s="111"/>
      <c r="CG17" s="111"/>
    </row>
    <row r="18" spans="1:85" s="41" customFormat="1" x14ac:dyDescent="0.25">
      <c r="A18" s="55" t="s">
        <v>2</v>
      </c>
      <c r="B18" s="160" t="s">
        <v>213</v>
      </c>
      <c r="C18" s="160">
        <v>23</v>
      </c>
      <c r="D18" s="160">
        <v>31</v>
      </c>
      <c r="E18" s="56" t="s">
        <v>10</v>
      </c>
      <c r="F18" s="324" t="s">
        <v>7</v>
      </c>
      <c r="G18" s="325"/>
      <c r="H18" s="63"/>
      <c r="I18" s="63"/>
      <c r="J18" s="63"/>
      <c r="K18" s="63"/>
      <c r="L18" s="63"/>
      <c r="M18" s="63"/>
      <c r="N18" s="63"/>
      <c r="O18" s="63"/>
      <c r="P18" s="63"/>
      <c r="Q18" s="63"/>
      <c r="R18" s="63"/>
      <c r="S18" s="63"/>
      <c r="T18" s="63"/>
      <c r="U18" s="63"/>
      <c r="V18" s="63"/>
      <c r="W18" s="63"/>
      <c r="X18" s="63"/>
      <c r="Y18" s="63"/>
      <c r="Z18" s="63"/>
      <c r="AA18" s="63"/>
      <c r="AB18" s="63"/>
      <c r="AC18" s="63"/>
      <c r="AD18" s="63"/>
      <c r="AE18" s="63"/>
      <c r="AF18" s="63"/>
      <c r="AG18" s="63"/>
      <c r="AH18" s="63"/>
      <c r="AI18" s="63"/>
      <c r="AJ18" s="63"/>
      <c r="AK18" s="63"/>
      <c r="AL18" s="69"/>
      <c r="AM18" s="57"/>
      <c r="AN18" s="57"/>
      <c r="AO18" s="57"/>
      <c r="AP18" s="57"/>
      <c r="AQ18" s="57"/>
      <c r="AR18" s="57"/>
      <c r="AS18" s="57"/>
      <c r="AT18" s="57"/>
      <c r="AU18" s="57"/>
      <c r="AV18" s="57"/>
      <c r="AW18" s="57"/>
      <c r="AX18" s="57"/>
      <c r="AY18" s="57"/>
      <c r="AZ18" s="57"/>
      <c r="BA18" s="57"/>
      <c r="BB18" s="57"/>
      <c r="BC18" s="57"/>
      <c r="BD18" s="57"/>
      <c r="BE18" s="58"/>
      <c r="BF18" s="1"/>
      <c r="BG18" s="1"/>
      <c r="BH18" s="90"/>
      <c r="BI18" s="70"/>
      <c r="BJ18" s="70"/>
      <c r="BK18" s="70"/>
      <c r="BL18" s="111"/>
      <c r="BM18" s="111"/>
      <c r="BN18" s="111"/>
      <c r="BO18" s="111"/>
      <c r="BP18" s="111"/>
      <c r="BQ18" s="111"/>
      <c r="BR18" s="111"/>
      <c r="BS18" s="111"/>
      <c r="BT18" s="111"/>
      <c r="BU18" s="111"/>
      <c r="BV18" s="111"/>
      <c r="BW18" s="111"/>
      <c r="BX18" s="111"/>
      <c r="BY18" s="111"/>
      <c r="BZ18" s="111"/>
      <c r="CA18" s="111"/>
      <c r="CB18" s="111"/>
      <c r="CC18" s="111"/>
      <c r="CD18" s="111"/>
      <c r="CE18" s="111"/>
      <c r="CF18" s="111"/>
      <c r="CG18" s="111"/>
    </row>
    <row r="19" spans="1:85" s="41" customFormat="1" x14ac:dyDescent="0.25">
      <c r="A19" s="13" t="s">
        <v>1</v>
      </c>
      <c r="B19" s="93" t="s">
        <v>37</v>
      </c>
      <c r="C19" s="93">
        <v>18.2</v>
      </c>
      <c r="D19" s="18">
        <v>20.2</v>
      </c>
      <c r="E19" s="14" t="s">
        <v>11</v>
      </c>
      <c r="F19" s="266" t="s">
        <v>147</v>
      </c>
      <c r="G19" s="266"/>
      <c r="H19" s="27"/>
      <c r="I19" s="27"/>
      <c r="J19" s="27"/>
      <c r="K19" s="27"/>
      <c r="L19" s="27"/>
      <c r="M19" s="27"/>
      <c r="N19" s="27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  <c r="AA19" s="27"/>
      <c r="AB19" s="159"/>
      <c r="AC19" s="159"/>
      <c r="AD19" s="159"/>
      <c r="AE19" s="159"/>
      <c r="AF19" s="159"/>
      <c r="AG19" s="159"/>
      <c r="AH19" s="159"/>
      <c r="AI19" s="159"/>
      <c r="AJ19" s="159"/>
      <c r="AK19" s="159"/>
      <c r="AL19" s="61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5"/>
      <c r="BF19" s="1"/>
      <c r="BG19" s="1"/>
      <c r="BH19" s="90"/>
      <c r="BI19" s="70"/>
      <c r="BJ19" s="70"/>
      <c r="BK19" s="70"/>
      <c r="BL19" s="111"/>
      <c r="BM19" s="111"/>
      <c r="BN19" s="111"/>
      <c r="BO19" s="111"/>
      <c r="BP19" s="111"/>
      <c r="BQ19" s="111"/>
      <c r="BR19" s="111"/>
      <c r="BS19" s="111"/>
      <c r="BT19" s="111"/>
      <c r="BU19" s="111"/>
      <c r="BV19" s="111"/>
      <c r="BW19" s="111"/>
      <c r="BX19" s="111"/>
      <c r="BY19" s="111"/>
      <c r="BZ19" s="111"/>
      <c r="CA19" s="111"/>
      <c r="CB19" s="111"/>
      <c r="CC19" s="111"/>
      <c r="CD19" s="111"/>
      <c r="CE19" s="111"/>
      <c r="CF19" s="111"/>
      <c r="CG19" s="111"/>
    </row>
    <row r="20" spans="1:85" s="41" customFormat="1" x14ac:dyDescent="0.25">
      <c r="A20" s="13" t="s">
        <v>0</v>
      </c>
      <c r="B20" s="14">
        <v>3150</v>
      </c>
      <c r="C20" s="18" t="s">
        <v>212</v>
      </c>
      <c r="D20" s="18" t="s">
        <v>211</v>
      </c>
      <c r="E20" s="14" t="s">
        <v>11</v>
      </c>
      <c r="F20" s="266" t="s">
        <v>141</v>
      </c>
      <c r="G20" s="266"/>
      <c r="H20" s="27"/>
      <c r="I20" s="27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A20" s="27"/>
      <c r="AB20" s="27"/>
      <c r="AC20" s="27"/>
      <c r="AD20" s="27"/>
      <c r="AE20" s="27"/>
      <c r="AF20" s="35"/>
      <c r="AG20" s="159"/>
      <c r="AH20" s="159"/>
      <c r="AI20" s="159"/>
      <c r="AJ20" s="159"/>
      <c r="AK20" s="159"/>
      <c r="AL20" s="61"/>
      <c r="AM20" s="159"/>
      <c r="AN20" s="159"/>
      <c r="AO20" s="159"/>
      <c r="AP20" s="159"/>
      <c r="AQ20" s="159"/>
      <c r="AR20" s="159"/>
      <c r="AS20" s="159"/>
      <c r="AT20" s="159"/>
      <c r="AU20" s="159"/>
      <c r="AV20" s="159"/>
      <c r="AW20" s="159"/>
      <c r="AX20" s="9"/>
      <c r="AY20" s="9"/>
      <c r="AZ20" s="9"/>
      <c r="BA20" s="9"/>
      <c r="BB20" s="9"/>
      <c r="BC20" s="9"/>
      <c r="BD20" s="9"/>
      <c r="BE20" s="5"/>
      <c r="BF20" s="1"/>
      <c r="BG20" s="1"/>
      <c r="BH20" s="90"/>
      <c r="BI20" s="70"/>
      <c r="BJ20" s="70"/>
      <c r="BK20" s="70"/>
      <c r="BL20" s="111"/>
      <c r="BM20" s="111"/>
      <c r="BN20" s="111"/>
      <c r="BO20" s="111"/>
      <c r="BP20" s="111"/>
      <c r="BQ20" s="111"/>
      <c r="BR20" s="111"/>
      <c r="BS20" s="111"/>
      <c r="BT20" s="111"/>
      <c r="BU20" s="111"/>
      <c r="BV20" s="111"/>
      <c r="BW20" s="111"/>
      <c r="BX20" s="111"/>
      <c r="BY20" s="111"/>
      <c r="BZ20" s="111"/>
      <c r="CA20" s="111"/>
      <c r="CB20" s="111"/>
      <c r="CC20" s="111"/>
      <c r="CD20" s="111"/>
      <c r="CE20" s="111"/>
      <c r="CF20" s="111"/>
      <c r="CG20" s="111"/>
    </row>
    <row r="21" spans="1:85" s="41" customFormat="1" x14ac:dyDescent="0.25">
      <c r="A21" s="13" t="s">
        <v>0</v>
      </c>
      <c r="B21" s="14">
        <v>3900</v>
      </c>
      <c r="C21" s="18">
        <v>57</v>
      </c>
      <c r="D21" s="18">
        <v>24</v>
      </c>
      <c r="E21" s="14" t="s">
        <v>11</v>
      </c>
      <c r="F21" s="266" t="s">
        <v>142</v>
      </c>
      <c r="G21" s="266"/>
      <c r="H21" s="27"/>
      <c r="I21" s="27"/>
      <c r="J21" s="27"/>
      <c r="K21" s="27"/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  <c r="AA21" s="27"/>
      <c r="AB21" s="27"/>
      <c r="AC21" s="27"/>
      <c r="AD21" s="27"/>
      <c r="AE21" s="27"/>
      <c r="AF21" s="159"/>
      <c r="AG21" s="159"/>
      <c r="AH21" s="159"/>
      <c r="AI21" s="159"/>
      <c r="AJ21" s="159"/>
      <c r="AK21" s="159"/>
      <c r="AL21" s="61"/>
      <c r="AM21" s="159"/>
      <c r="AN21" s="159"/>
      <c r="AO21" s="159"/>
      <c r="AP21" s="159"/>
      <c r="AQ21" s="159"/>
      <c r="AR21" s="159"/>
      <c r="AS21" s="159"/>
      <c r="AT21" s="159"/>
      <c r="AU21" s="159"/>
      <c r="AV21" s="159"/>
      <c r="AW21" s="159"/>
      <c r="AX21" s="9"/>
      <c r="AY21" s="9"/>
      <c r="AZ21" s="9"/>
      <c r="BA21" s="9"/>
      <c r="BB21" s="9"/>
      <c r="BC21" s="9"/>
      <c r="BD21" s="9"/>
      <c r="BE21" s="5"/>
      <c r="BF21" s="1"/>
      <c r="BG21" s="1"/>
      <c r="BH21" s="90"/>
      <c r="BI21" s="70"/>
      <c r="BJ21" s="70"/>
      <c r="BK21" s="70"/>
      <c r="BL21" s="111"/>
      <c r="BM21" s="111"/>
      <c r="BN21" s="111"/>
      <c r="BO21" s="111"/>
      <c r="BP21" s="111"/>
      <c r="BQ21" s="111"/>
      <c r="BR21" s="111"/>
      <c r="BS21" s="111"/>
      <c r="BT21" s="111"/>
      <c r="BU21" s="111"/>
      <c r="BV21" s="111"/>
      <c r="BW21" s="111"/>
      <c r="BX21" s="111"/>
      <c r="BY21" s="111"/>
      <c r="BZ21" s="111"/>
      <c r="CA21" s="111"/>
      <c r="CB21" s="111"/>
      <c r="CC21" s="111"/>
      <c r="CD21" s="111"/>
      <c r="CE21" s="111"/>
      <c r="CF21" s="111"/>
      <c r="CG21" s="111"/>
    </row>
    <row r="22" spans="1:85" s="41" customFormat="1" x14ac:dyDescent="0.25">
      <c r="A22" s="13" t="s">
        <v>2</v>
      </c>
      <c r="B22" s="18" t="s">
        <v>14</v>
      </c>
      <c r="C22" s="18">
        <v>23.4</v>
      </c>
      <c r="D22" s="18">
        <v>33</v>
      </c>
      <c r="E22" s="183" t="s">
        <v>38</v>
      </c>
      <c r="F22" s="266" t="s">
        <v>15</v>
      </c>
      <c r="G22" s="266"/>
      <c r="H22" s="27"/>
      <c r="I22" s="27"/>
      <c r="J22" s="27"/>
      <c r="K22" s="27"/>
      <c r="L22" s="27"/>
      <c r="M22" s="27"/>
      <c r="N22" s="27"/>
      <c r="O22" s="2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  <c r="AA22" s="27"/>
      <c r="AB22" s="27"/>
      <c r="AC22" s="27"/>
      <c r="AD22" s="27"/>
      <c r="AE22" s="27"/>
      <c r="AF22" s="27"/>
      <c r="AG22" s="27"/>
      <c r="AH22" s="27"/>
      <c r="AI22" s="27"/>
      <c r="AJ22" s="27"/>
      <c r="AK22" s="32"/>
      <c r="AL22" s="221"/>
      <c r="AM22" s="32"/>
      <c r="AN22" s="32"/>
      <c r="AO22" s="159"/>
      <c r="AP22" s="159"/>
      <c r="AQ22" s="159"/>
      <c r="AR22" s="159"/>
      <c r="AS22" s="159"/>
      <c r="AT22" s="159"/>
      <c r="AU22" s="159"/>
      <c r="AV22" s="159"/>
      <c r="AW22" s="159"/>
      <c r="AX22" s="9"/>
      <c r="AY22" s="9"/>
      <c r="AZ22" s="9"/>
      <c r="BA22" s="9"/>
      <c r="BB22" s="9"/>
      <c r="BC22" s="9"/>
      <c r="BD22" s="9"/>
      <c r="BE22" s="5"/>
      <c r="BF22" s="1"/>
      <c r="BG22" s="1"/>
      <c r="BH22" s="90"/>
      <c r="BI22" s="70"/>
      <c r="BJ22" s="70"/>
      <c r="BK22" s="70"/>
      <c r="BL22" s="111"/>
      <c r="BM22" s="111"/>
      <c r="BN22" s="111"/>
      <c r="BO22" s="111"/>
      <c r="BP22" s="111"/>
      <c r="BQ22" s="111"/>
      <c r="BR22" s="111"/>
      <c r="BS22" s="111"/>
      <c r="BT22" s="111"/>
      <c r="BU22" s="111"/>
      <c r="BV22" s="111"/>
      <c r="BW22" s="111"/>
      <c r="BX22" s="111"/>
      <c r="BY22" s="111"/>
      <c r="BZ22" s="111"/>
      <c r="CA22" s="111"/>
      <c r="CB22" s="111"/>
      <c r="CC22" s="111"/>
      <c r="CD22" s="111"/>
      <c r="CE22" s="111"/>
      <c r="CF22" s="111"/>
      <c r="CG22" s="111"/>
    </row>
    <row r="23" spans="1:85" s="41" customFormat="1" ht="15.75" thickBot="1" x14ac:dyDescent="0.3">
      <c r="A23" s="19" t="s">
        <v>2</v>
      </c>
      <c r="B23" s="39" t="s">
        <v>13</v>
      </c>
      <c r="C23" s="39">
        <v>24</v>
      </c>
      <c r="D23" s="39">
        <v>44</v>
      </c>
      <c r="E23" s="188" t="s">
        <v>38</v>
      </c>
      <c r="F23" s="278" t="s">
        <v>16</v>
      </c>
      <c r="G23" s="278"/>
      <c r="H23" s="28"/>
      <c r="I23" s="28"/>
      <c r="J23" s="28"/>
      <c r="K23" s="28"/>
      <c r="L23" s="28"/>
      <c r="M23" s="28"/>
      <c r="N23" s="28"/>
      <c r="O23" s="28"/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9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0"/>
      <c r="BA23" s="20"/>
      <c r="BB23" s="20"/>
      <c r="BC23" s="20"/>
      <c r="BD23" s="4"/>
      <c r="BE23" s="3"/>
      <c r="BF23" s="1"/>
      <c r="BG23" s="1"/>
      <c r="BH23" s="90"/>
      <c r="BI23" s="70"/>
      <c r="BJ23" s="70"/>
      <c r="BK23" s="70"/>
      <c r="BL23" s="111"/>
      <c r="BM23" s="111"/>
      <c r="BN23" s="111"/>
      <c r="BO23" s="111"/>
      <c r="BP23" s="111"/>
      <c r="BQ23" s="111"/>
      <c r="BR23" s="111"/>
      <c r="BS23" s="111"/>
      <c r="BT23" s="111"/>
      <c r="BU23" s="111"/>
      <c r="BV23" s="111"/>
      <c r="BW23" s="111"/>
      <c r="BX23" s="111"/>
      <c r="BY23" s="111"/>
      <c r="BZ23" s="111"/>
      <c r="CA23" s="111"/>
      <c r="CB23" s="111"/>
      <c r="CC23" s="111"/>
      <c r="CD23" s="111"/>
      <c r="CE23" s="111"/>
      <c r="CF23" s="111"/>
      <c r="CG23" s="111"/>
    </row>
    <row r="24" spans="1:85" s="41" customFormat="1" ht="15.75" thickBot="1" x14ac:dyDescent="0.3">
      <c r="A24" s="235" t="s">
        <v>1</v>
      </c>
      <c r="B24" s="236" t="s">
        <v>208</v>
      </c>
      <c r="C24" s="237">
        <v>18.2</v>
      </c>
      <c r="D24" s="237">
        <v>44</v>
      </c>
      <c r="E24" s="239" t="s">
        <v>11</v>
      </c>
      <c r="F24" s="327" t="s">
        <v>147</v>
      </c>
      <c r="G24" s="327"/>
      <c r="H24" s="238"/>
      <c r="I24" s="238"/>
      <c r="J24" s="238"/>
      <c r="K24" s="238"/>
      <c r="L24" s="238"/>
      <c r="M24" s="238"/>
      <c r="N24" s="238"/>
      <c r="O24" s="238"/>
      <c r="P24" s="238"/>
      <c r="Q24" s="238"/>
      <c r="R24" s="238"/>
      <c r="S24" s="238"/>
      <c r="T24" s="238"/>
      <c r="U24" s="238"/>
      <c r="V24" s="238"/>
      <c r="W24" s="238"/>
      <c r="X24" s="238"/>
      <c r="Y24" s="238"/>
      <c r="Z24" s="238"/>
      <c r="AA24" s="238"/>
      <c r="AB24" s="238"/>
      <c r="AC24" s="238"/>
      <c r="AD24" s="238"/>
      <c r="AE24" s="238"/>
      <c r="AF24" s="238"/>
      <c r="AG24" s="238"/>
      <c r="AH24" s="238"/>
      <c r="AI24" s="238"/>
      <c r="AJ24" s="238"/>
      <c r="AK24" s="238"/>
      <c r="AL24" s="242"/>
      <c r="AM24" s="238"/>
      <c r="AN24" s="238"/>
      <c r="AO24" s="238"/>
      <c r="AP24" s="238"/>
      <c r="AQ24" s="238"/>
      <c r="AR24" s="238"/>
      <c r="AS24" s="238"/>
      <c r="AT24" s="238"/>
      <c r="AU24" s="238"/>
      <c r="AV24" s="238"/>
      <c r="AW24" s="238"/>
      <c r="AX24" s="238"/>
      <c r="AY24" s="238"/>
      <c r="AZ24" s="239"/>
      <c r="BA24" s="239"/>
      <c r="BB24" s="239"/>
      <c r="BC24" s="239"/>
      <c r="BD24" s="240"/>
      <c r="BE24" s="241"/>
      <c r="BF24" s="1"/>
      <c r="BG24" s="1"/>
      <c r="BH24" s="90"/>
      <c r="BI24" s="70"/>
      <c r="BJ24" s="70"/>
      <c r="BK24" s="70"/>
      <c r="BL24" s="111"/>
      <c r="BM24" s="111"/>
      <c r="BN24" s="111"/>
      <c r="BO24" s="111"/>
      <c r="BP24" s="111"/>
      <c r="BQ24" s="111"/>
      <c r="BR24" s="111"/>
      <c r="BS24" s="111"/>
      <c r="BT24" s="111"/>
      <c r="BU24" s="111"/>
      <c r="BV24" s="111"/>
      <c r="BW24" s="111"/>
      <c r="BX24" s="111"/>
      <c r="BY24" s="111"/>
      <c r="BZ24" s="111"/>
      <c r="CA24" s="111"/>
      <c r="CB24" s="111"/>
      <c r="CC24" s="111"/>
      <c r="CD24" s="111"/>
      <c r="CE24" s="111"/>
      <c r="CF24" s="111"/>
      <c r="CG24" s="111"/>
    </row>
    <row r="25" spans="1:85" s="41" customFormat="1" x14ac:dyDescent="0.25">
      <c r="A25" s="183" t="s">
        <v>209</v>
      </c>
      <c r="B25" s="18"/>
      <c r="C25" s="18"/>
      <c r="D25" s="18"/>
      <c r="E25" s="183"/>
      <c r="F25" s="229"/>
      <c r="G25" s="229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9"/>
      <c r="BE25" s="9"/>
      <c r="BF25" s="1"/>
      <c r="BG25" s="1"/>
      <c r="BH25" s="90"/>
      <c r="BI25" s="70"/>
      <c r="BJ25" s="70"/>
      <c r="BK25" s="70"/>
      <c r="BL25" s="111"/>
      <c r="BM25" s="111"/>
      <c r="BN25" s="111"/>
      <c r="BO25" s="111"/>
      <c r="BP25" s="111"/>
      <c r="BQ25" s="111"/>
      <c r="BR25" s="111"/>
      <c r="BS25" s="111"/>
      <c r="BT25" s="111"/>
      <c r="BU25" s="111"/>
      <c r="BV25" s="111"/>
      <c r="BW25" s="111"/>
      <c r="BX25" s="111"/>
      <c r="BY25" s="111"/>
      <c r="BZ25" s="111"/>
      <c r="CA25" s="111"/>
      <c r="CB25" s="111"/>
      <c r="CC25" s="111"/>
      <c r="CD25" s="111"/>
      <c r="CE25" s="111"/>
      <c r="CF25" s="111"/>
      <c r="CG25" s="111"/>
    </row>
    <row r="26" spans="1:85" s="41" customFormat="1" ht="15.75" thickBot="1" x14ac:dyDescent="0.3">
      <c r="A26" s="16"/>
      <c r="B26" s="18"/>
      <c r="C26" s="14"/>
      <c r="D26" s="14"/>
      <c r="E26" s="14"/>
      <c r="F26" s="181"/>
      <c r="G26" s="181"/>
      <c r="H26" s="14"/>
      <c r="I26" s="14"/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14"/>
      <c r="Z26" s="14"/>
      <c r="AA26" s="14"/>
      <c r="AB26" s="14"/>
      <c r="AC26" s="14"/>
      <c r="AD26" s="14"/>
      <c r="AE26" s="14"/>
      <c r="AF26" s="14"/>
      <c r="AG26" s="14"/>
      <c r="AH26" s="14"/>
      <c r="AI26" s="14"/>
      <c r="AJ26" s="14"/>
      <c r="AK26" s="14"/>
      <c r="AL26" s="14"/>
      <c r="AM26" s="14"/>
      <c r="AN26" s="14"/>
      <c r="AO26" s="14"/>
      <c r="AP26" s="14"/>
      <c r="AQ26" s="14"/>
      <c r="AR26" s="14"/>
      <c r="AS26" s="14"/>
      <c r="AT26" s="14"/>
      <c r="AU26" s="14"/>
      <c r="AV26" s="14"/>
      <c r="AW26" s="14"/>
      <c r="AX26" s="14"/>
      <c r="AY26" s="14"/>
      <c r="AZ26" s="14"/>
      <c r="BA26" s="14"/>
      <c r="BB26" s="14"/>
      <c r="BC26" s="14"/>
      <c r="BD26" s="9"/>
      <c r="BE26" s="9"/>
      <c r="BF26" s="1"/>
      <c r="BG26" s="1"/>
      <c r="BH26" s="90"/>
      <c r="BI26" s="70"/>
      <c r="BJ26" s="70"/>
      <c r="BK26" s="70"/>
      <c r="BL26" s="111"/>
      <c r="BM26" s="111"/>
      <c r="BN26" s="111"/>
      <c r="BO26" s="111"/>
      <c r="BP26" s="111"/>
      <c r="BQ26" s="111"/>
      <c r="BR26" s="111"/>
      <c r="BS26" s="111"/>
      <c r="BT26" s="111"/>
      <c r="BU26" s="111"/>
      <c r="BV26" s="111"/>
      <c r="BW26" s="111"/>
      <c r="BX26" s="111"/>
      <c r="BY26" s="111"/>
      <c r="BZ26" s="111"/>
      <c r="CA26" s="111"/>
      <c r="CB26" s="111"/>
      <c r="CC26" s="111"/>
      <c r="CD26" s="111"/>
      <c r="CE26" s="111"/>
      <c r="CF26" s="111"/>
      <c r="CG26" s="111"/>
    </row>
    <row r="27" spans="1:85" s="37" customFormat="1" ht="18" thickBot="1" x14ac:dyDescent="0.3">
      <c r="A27" s="286" t="s">
        <v>33</v>
      </c>
      <c r="B27" s="287"/>
      <c r="C27" s="287"/>
      <c r="D27" s="287"/>
      <c r="E27" s="287"/>
      <c r="F27" s="287"/>
      <c r="G27" s="287"/>
      <c r="H27" s="318" t="s">
        <v>196</v>
      </c>
      <c r="I27" s="319"/>
      <c r="J27" s="319"/>
      <c r="K27" s="319"/>
      <c r="L27" s="319"/>
      <c r="M27" s="319"/>
      <c r="N27" s="319"/>
      <c r="O27" s="319"/>
      <c r="P27" s="319"/>
      <c r="Q27" s="319"/>
      <c r="R27" s="319"/>
      <c r="S27" s="319"/>
      <c r="T27" s="319"/>
      <c r="U27" s="319"/>
      <c r="V27" s="319"/>
      <c r="W27" s="319"/>
      <c r="X27" s="319"/>
      <c r="Y27" s="319"/>
      <c r="Z27" s="319"/>
      <c r="AA27" s="319"/>
      <c r="AB27" s="319"/>
      <c r="AC27" s="319"/>
      <c r="AD27" s="319"/>
      <c r="AE27" s="319"/>
      <c r="AF27" s="319"/>
      <c r="AG27" s="319"/>
      <c r="AH27" s="319"/>
      <c r="AI27" s="319"/>
      <c r="AJ27" s="319"/>
      <c r="AK27" s="319"/>
      <c r="AL27" s="319"/>
      <c r="AM27" s="319"/>
      <c r="AN27" s="319"/>
      <c r="AO27" s="319"/>
      <c r="AP27" s="319"/>
      <c r="AQ27" s="319"/>
      <c r="AR27" s="319"/>
      <c r="AS27" s="319"/>
      <c r="AT27" s="319"/>
      <c r="AU27" s="319"/>
      <c r="AV27" s="319"/>
      <c r="AW27" s="319"/>
      <c r="AX27" s="319"/>
      <c r="AY27" s="319"/>
      <c r="AZ27" s="319"/>
      <c r="BA27" s="319"/>
      <c r="BB27" s="319"/>
      <c r="BC27" s="319"/>
      <c r="BD27" s="319"/>
      <c r="BE27" s="320"/>
      <c r="BF27" s="2"/>
      <c r="BG27" s="2"/>
      <c r="BH27" s="9"/>
      <c r="BI27" s="70"/>
      <c r="BJ27" s="70"/>
      <c r="BK27" s="70"/>
      <c r="BL27" s="111"/>
      <c r="BM27" s="111"/>
      <c r="BN27" s="111"/>
      <c r="BO27" s="111"/>
      <c r="BP27" s="111"/>
      <c r="BQ27" s="111"/>
      <c r="BR27" s="111"/>
      <c r="BS27" s="111"/>
      <c r="BT27" s="111"/>
      <c r="BU27" s="111"/>
      <c r="BV27" s="111"/>
      <c r="BW27" s="111"/>
      <c r="BX27" s="111"/>
      <c r="BY27" s="111"/>
      <c r="BZ27" s="111"/>
      <c r="CA27" s="111"/>
      <c r="CB27" s="111"/>
      <c r="CC27" s="111"/>
      <c r="CD27" s="111"/>
      <c r="CE27" s="111"/>
      <c r="CF27" s="111"/>
      <c r="CG27" s="111"/>
    </row>
    <row r="28" spans="1:85" s="37" customFormat="1" ht="50.25" customHeight="1" thickBot="1" x14ac:dyDescent="0.3">
      <c r="A28" s="136" t="s">
        <v>5</v>
      </c>
      <c r="B28" s="137" t="s">
        <v>4</v>
      </c>
      <c r="C28" s="218" t="s">
        <v>197</v>
      </c>
      <c r="D28" s="218" t="s">
        <v>198</v>
      </c>
      <c r="E28" s="137" t="s">
        <v>8</v>
      </c>
      <c r="F28" s="321" t="s">
        <v>3</v>
      </c>
      <c r="G28" s="321"/>
      <c r="H28" s="44">
        <v>1</v>
      </c>
      <c r="I28" s="44">
        <v>2</v>
      </c>
      <c r="J28" s="44">
        <v>3</v>
      </c>
      <c r="K28" s="44">
        <v>4</v>
      </c>
      <c r="L28" s="44">
        <v>5</v>
      </c>
      <c r="M28" s="44">
        <v>6</v>
      </c>
      <c r="N28" s="44">
        <v>7</v>
      </c>
      <c r="O28" s="44">
        <v>8</v>
      </c>
      <c r="P28" s="44">
        <v>9</v>
      </c>
      <c r="Q28" s="44">
        <v>10</v>
      </c>
      <c r="R28" s="44">
        <v>11</v>
      </c>
      <c r="S28" s="44">
        <v>12</v>
      </c>
      <c r="T28" s="44">
        <v>13</v>
      </c>
      <c r="U28" s="44">
        <v>14</v>
      </c>
      <c r="V28" s="44">
        <v>15</v>
      </c>
      <c r="W28" s="44">
        <v>16</v>
      </c>
      <c r="X28" s="44">
        <v>17</v>
      </c>
      <c r="Y28" s="44">
        <v>18</v>
      </c>
      <c r="Z28" s="44">
        <v>19</v>
      </c>
      <c r="AA28" s="44">
        <v>20</v>
      </c>
      <c r="AB28" s="44">
        <v>21</v>
      </c>
      <c r="AC28" s="44">
        <v>22</v>
      </c>
      <c r="AD28" s="44">
        <v>23</v>
      </c>
      <c r="AE28" s="44">
        <v>24</v>
      </c>
      <c r="AF28" s="44">
        <v>25</v>
      </c>
      <c r="AG28" s="44">
        <v>26</v>
      </c>
      <c r="AH28" s="44">
        <v>27</v>
      </c>
      <c r="AI28" s="44">
        <v>28</v>
      </c>
      <c r="AJ28" s="44">
        <v>29</v>
      </c>
      <c r="AK28" s="44">
        <v>30</v>
      </c>
      <c r="AL28" s="44">
        <v>31</v>
      </c>
      <c r="AM28" s="44">
        <v>32</v>
      </c>
      <c r="AN28" s="44">
        <v>33</v>
      </c>
      <c r="AO28" s="44">
        <v>34</v>
      </c>
      <c r="AP28" s="44">
        <v>35</v>
      </c>
      <c r="AQ28" s="44">
        <v>36</v>
      </c>
      <c r="AR28" s="44">
        <v>37</v>
      </c>
      <c r="AS28" s="44">
        <v>38</v>
      </c>
      <c r="AT28" s="44">
        <v>39</v>
      </c>
      <c r="AU28" s="44">
        <v>40</v>
      </c>
      <c r="AV28" s="44">
        <v>41</v>
      </c>
      <c r="AW28" s="44">
        <v>42</v>
      </c>
      <c r="AX28" s="44">
        <v>43</v>
      </c>
      <c r="AY28" s="44">
        <v>44</v>
      </c>
      <c r="AZ28" s="44">
        <v>45</v>
      </c>
      <c r="BA28" s="44">
        <v>46</v>
      </c>
      <c r="BB28" s="44">
        <v>47</v>
      </c>
      <c r="BC28" s="44">
        <v>48</v>
      </c>
      <c r="BD28" s="44">
        <v>49</v>
      </c>
      <c r="BE28" s="46">
        <v>50</v>
      </c>
      <c r="BF28" s="2"/>
      <c r="BG28" s="2"/>
      <c r="BH28" s="9"/>
      <c r="BI28" s="70"/>
      <c r="BJ28" s="70"/>
      <c r="BK28" s="70"/>
      <c r="BL28" s="111"/>
      <c r="BM28" s="111"/>
      <c r="BN28" s="111"/>
      <c r="BO28" s="111"/>
      <c r="BP28" s="111"/>
      <c r="BQ28" s="111"/>
      <c r="BR28" s="111"/>
      <c r="BS28" s="111"/>
      <c r="BT28" s="111"/>
      <c r="BU28" s="111"/>
      <c r="BV28" s="111"/>
      <c r="BW28" s="111"/>
      <c r="BX28" s="111"/>
      <c r="BY28" s="111"/>
      <c r="BZ28" s="111"/>
      <c r="CA28" s="111"/>
      <c r="CB28" s="111"/>
      <c r="CC28" s="111"/>
      <c r="CD28" s="111"/>
      <c r="CE28" s="111"/>
      <c r="CF28" s="111"/>
      <c r="CG28" s="111"/>
    </row>
    <row r="29" spans="1:85" s="37" customFormat="1" x14ac:dyDescent="0.25">
      <c r="A29" s="55" t="s">
        <v>2</v>
      </c>
      <c r="B29" s="160" t="s">
        <v>140</v>
      </c>
      <c r="C29" s="56">
        <v>36</v>
      </c>
      <c r="D29" s="56">
        <v>54</v>
      </c>
      <c r="E29" s="56" t="s">
        <v>10</v>
      </c>
      <c r="F29" s="322" t="s">
        <v>16</v>
      </c>
      <c r="G29" s="323"/>
      <c r="H29" s="63"/>
      <c r="I29" s="63"/>
      <c r="J29" s="63"/>
      <c r="K29" s="63"/>
      <c r="L29" s="63"/>
      <c r="M29" s="63"/>
      <c r="N29" s="63"/>
      <c r="O29" s="63"/>
      <c r="P29" s="63"/>
      <c r="Q29" s="63"/>
      <c r="R29" s="63"/>
      <c r="S29" s="63"/>
      <c r="T29" s="63"/>
      <c r="U29" s="63"/>
      <c r="V29" s="63"/>
      <c r="W29" s="63"/>
      <c r="X29" s="63"/>
      <c r="Y29" s="63"/>
      <c r="Z29" s="63"/>
      <c r="AA29" s="63"/>
      <c r="AB29" s="63"/>
      <c r="AC29" s="63"/>
      <c r="AD29" s="63"/>
      <c r="AE29" s="63"/>
      <c r="AF29" s="63"/>
      <c r="AG29" s="63"/>
      <c r="AH29" s="63"/>
      <c r="AI29" s="63"/>
      <c r="AJ29" s="63"/>
      <c r="AK29" s="64"/>
      <c r="AL29" s="64"/>
      <c r="AM29" s="64"/>
      <c r="AN29" s="64"/>
      <c r="AO29" s="64"/>
      <c r="AP29" s="64"/>
      <c r="AQ29" s="64"/>
      <c r="AR29" s="64"/>
      <c r="AS29" s="64"/>
      <c r="AT29" s="64"/>
      <c r="AU29" s="64"/>
      <c r="AV29" s="64"/>
      <c r="AW29" s="64"/>
      <c r="AX29" s="64"/>
      <c r="AY29" s="64"/>
      <c r="AZ29" s="64"/>
      <c r="BA29" s="64"/>
      <c r="BB29" s="64"/>
      <c r="BC29" s="65"/>
      <c r="BD29" s="57"/>
      <c r="BE29" s="58"/>
      <c r="BF29" s="2"/>
      <c r="BG29" s="2"/>
      <c r="BH29" s="2"/>
      <c r="BI29" s="70"/>
      <c r="BJ29" s="70"/>
      <c r="BK29" s="70"/>
      <c r="BL29" s="111"/>
      <c r="BM29" s="111"/>
      <c r="BN29" s="111"/>
      <c r="BO29" s="111"/>
      <c r="BP29" s="111"/>
      <c r="BQ29" s="111"/>
      <c r="BR29" s="111"/>
      <c r="BS29" s="111"/>
      <c r="BT29" s="111"/>
      <c r="BU29" s="111"/>
      <c r="BV29" s="111"/>
      <c r="BW29" s="111"/>
      <c r="BX29" s="111"/>
      <c r="BY29" s="111"/>
      <c r="BZ29" s="111"/>
      <c r="CA29" s="111"/>
      <c r="CB29" s="111"/>
      <c r="CC29" s="111"/>
      <c r="CD29" s="111"/>
      <c r="CE29" s="111"/>
      <c r="CF29" s="111"/>
      <c r="CG29" s="111"/>
    </row>
    <row r="30" spans="1:85" s="37" customFormat="1" x14ac:dyDescent="0.25">
      <c r="A30" s="13" t="s">
        <v>1</v>
      </c>
      <c r="B30" s="93" t="s">
        <v>37</v>
      </c>
      <c r="C30" s="93">
        <v>18.2</v>
      </c>
      <c r="D30" s="18">
        <v>20.2</v>
      </c>
      <c r="E30" s="14" t="s">
        <v>11</v>
      </c>
      <c r="F30" s="266" t="s">
        <v>147</v>
      </c>
      <c r="G30" s="266"/>
      <c r="H30" s="27"/>
      <c r="I30" s="27"/>
      <c r="J30" s="27"/>
      <c r="K30" s="27"/>
      <c r="L30" s="27"/>
      <c r="M30" s="27"/>
      <c r="N30" s="27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  <c r="AA30" s="27"/>
      <c r="AB30" s="159"/>
      <c r="AC30" s="159"/>
      <c r="AD30" s="159"/>
      <c r="AE30" s="159"/>
      <c r="AF30" s="159"/>
      <c r="AG30" s="159"/>
      <c r="AH30" s="159"/>
      <c r="AI30" s="159"/>
      <c r="AJ30" s="159"/>
      <c r="AK30" s="159"/>
      <c r="AL30" s="159"/>
      <c r="AM30" s="159"/>
      <c r="AN30" s="159"/>
      <c r="AO30" s="159"/>
      <c r="AP30" s="159"/>
      <c r="AQ30" s="159"/>
      <c r="AR30" s="159"/>
      <c r="AS30" s="159"/>
      <c r="AT30" s="159"/>
      <c r="AU30" s="159"/>
      <c r="AV30" s="159"/>
      <c r="AW30" s="159"/>
      <c r="AX30" s="9"/>
      <c r="AY30" s="9"/>
      <c r="AZ30" s="9"/>
      <c r="BA30" s="9"/>
      <c r="BB30" s="9"/>
      <c r="BC30" s="6"/>
      <c r="BD30" s="9"/>
      <c r="BE30" s="5"/>
      <c r="BF30" s="9"/>
      <c r="BG30" s="2"/>
      <c r="BH30" s="2"/>
      <c r="BI30" s="70"/>
      <c r="BJ30" s="70"/>
      <c r="BK30" s="70"/>
      <c r="BL30" s="111"/>
      <c r="BM30" s="111"/>
      <c r="BN30" s="111"/>
      <c r="BO30" s="111"/>
      <c r="BP30" s="111"/>
      <c r="BQ30" s="111"/>
      <c r="BR30" s="111"/>
      <c r="BS30" s="111"/>
      <c r="BT30" s="111"/>
      <c r="BU30" s="111"/>
      <c r="BV30" s="111"/>
      <c r="BW30" s="111"/>
      <c r="BX30" s="111"/>
      <c r="BY30" s="111"/>
      <c r="BZ30" s="111"/>
      <c r="CA30" s="111"/>
      <c r="CB30" s="111"/>
      <c r="CC30" s="111"/>
      <c r="CD30" s="111"/>
      <c r="CE30" s="111"/>
      <c r="CF30" s="111"/>
      <c r="CG30" s="111"/>
    </row>
    <row r="31" spans="1:85" s="37" customFormat="1" x14ac:dyDescent="0.25">
      <c r="A31" s="13" t="s">
        <v>0</v>
      </c>
      <c r="B31" s="14">
        <v>3150</v>
      </c>
      <c r="C31" s="18" t="s">
        <v>212</v>
      </c>
      <c r="D31" s="18" t="s">
        <v>211</v>
      </c>
      <c r="E31" s="14" t="s">
        <v>11</v>
      </c>
      <c r="F31" s="266" t="s">
        <v>141</v>
      </c>
      <c r="G31" s="266"/>
      <c r="H31" s="27"/>
      <c r="I31" s="27"/>
      <c r="J31" s="27"/>
      <c r="K31" s="27"/>
      <c r="L31" s="27"/>
      <c r="M31" s="27"/>
      <c r="N31" s="27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  <c r="AA31" s="27"/>
      <c r="AB31" s="27"/>
      <c r="AC31" s="27"/>
      <c r="AD31" s="27"/>
      <c r="AE31" s="27"/>
      <c r="AF31" s="35"/>
      <c r="AG31" s="159"/>
      <c r="AH31" s="159"/>
      <c r="AI31" s="159"/>
      <c r="AJ31" s="159"/>
      <c r="AK31" s="159"/>
      <c r="AL31" s="159"/>
      <c r="AM31" s="159"/>
      <c r="AN31" s="159"/>
      <c r="AO31" s="159"/>
      <c r="AP31" s="159"/>
      <c r="AQ31" s="159"/>
      <c r="AR31" s="159"/>
      <c r="AS31" s="159"/>
      <c r="AT31" s="159"/>
      <c r="AU31" s="159"/>
      <c r="AV31" s="159"/>
      <c r="AW31" s="159"/>
      <c r="AX31" s="9"/>
      <c r="AY31" s="9"/>
      <c r="AZ31" s="9"/>
      <c r="BA31" s="9"/>
      <c r="BB31" s="9"/>
      <c r="BC31" s="6"/>
      <c r="BD31" s="9"/>
      <c r="BE31" s="5"/>
      <c r="BF31" s="9"/>
      <c r="BG31" s="2"/>
      <c r="BH31" s="2"/>
      <c r="BI31" s="70"/>
      <c r="BJ31" s="70"/>
      <c r="BK31" s="70"/>
      <c r="BL31" s="111"/>
      <c r="BM31" s="111"/>
      <c r="BN31" s="111"/>
      <c r="BO31" s="111"/>
      <c r="BP31" s="111"/>
      <c r="BQ31" s="111"/>
      <c r="BR31" s="111"/>
      <c r="BS31" s="111"/>
      <c r="BT31" s="111"/>
      <c r="BU31" s="111"/>
      <c r="BV31" s="111"/>
      <c r="BW31" s="111"/>
      <c r="BX31" s="111"/>
      <c r="BY31" s="111"/>
      <c r="BZ31" s="111"/>
      <c r="CA31" s="111"/>
      <c r="CB31" s="111"/>
      <c r="CC31" s="111"/>
      <c r="CD31" s="111"/>
      <c r="CE31" s="111"/>
      <c r="CF31" s="111"/>
      <c r="CG31" s="111"/>
    </row>
    <row r="32" spans="1:85" s="37" customFormat="1" x14ac:dyDescent="0.25">
      <c r="A32" s="13" t="s">
        <v>0</v>
      </c>
      <c r="B32" s="14">
        <v>3900</v>
      </c>
      <c r="C32" s="18">
        <v>57</v>
      </c>
      <c r="D32" s="18">
        <v>24</v>
      </c>
      <c r="E32" s="14" t="s">
        <v>11</v>
      </c>
      <c r="F32" s="266" t="s">
        <v>142</v>
      </c>
      <c r="G32" s="266"/>
      <c r="H32" s="27"/>
      <c r="I32" s="27"/>
      <c r="J32" s="27"/>
      <c r="K32" s="27"/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  <c r="AA32" s="27"/>
      <c r="AB32" s="27"/>
      <c r="AC32" s="27"/>
      <c r="AD32" s="27"/>
      <c r="AE32" s="27"/>
      <c r="AF32" s="159"/>
      <c r="AG32" s="159"/>
      <c r="AH32" s="159"/>
      <c r="AI32" s="159"/>
      <c r="AJ32" s="159"/>
      <c r="AK32" s="159"/>
      <c r="AL32" s="159"/>
      <c r="AM32" s="159"/>
      <c r="AN32" s="159"/>
      <c r="AO32" s="159"/>
      <c r="AP32" s="159"/>
      <c r="AQ32" s="159"/>
      <c r="AR32" s="159"/>
      <c r="AS32" s="159"/>
      <c r="AT32" s="159"/>
      <c r="AU32" s="159"/>
      <c r="AV32" s="159"/>
      <c r="AW32" s="159"/>
      <c r="AX32" s="9"/>
      <c r="AY32" s="9"/>
      <c r="AZ32" s="9"/>
      <c r="BA32" s="9"/>
      <c r="BB32" s="9"/>
      <c r="BC32" s="6"/>
      <c r="BD32" s="9"/>
      <c r="BE32" s="5"/>
      <c r="BF32" s="9"/>
      <c r="BG32" s="2"/>
      <c r="BH32" s="2"/>
      <c r="BJ32" s="38"/>
      <c r="BK32" s="38"/>
      <c r="BL32" s="38"/>
      <c r="BM32" s="38"/>
      <c r="BN32" s="38"/>
      <c r="BO32" s="38"/>
      <c r="BP32" s="38"/>
      <c r="BQ32" s="38"/>
      <c r="BR32" s="38"/>
      <c r="BS32" s="38"/>
      <c r="BT32" s="38"/>
      <c r="BU32" s="38"/>
      <c r="BV32" s="38"/>
      <c r="BW32" s="38"/>
      <c r="BX32" s="38"/>
      <c r="BY32" s="38"/>
      <c r="BZ32" s="38"/>
      <c r="CA32" s="38"/>
      <c r="CB32" s="38"/>
      <c r="CC32" s="38"/>
      <c r="CD32" s="38"/>
      <c r="CE32" s="38"/>
    </row>
    <row r="33" spans="1:83" x14ac:dyDescent="0.25">
      <c r="A33" s="13" t="s">
        <v>2</v>
      </c>
      <c r="B33" s="18" t="s">
        <v>14</v>
      </c>
      <c r="C33" s="18">
        <v>23.4</v>
      </c>
      <c r="D33" s="18">
        <v>33</v>
      </c>
      <c r="E33" s="183" t="s">
        <v>38</v>
      </c>
      <c r="F33" s="266" t="s">
        <v>15</v>
      </c>
      <c r="G33" s="266"/>
      <c r="H33" s="27"/>
      <c r="I33" s="27"/>
      <c r="J33" s="27"/>
      <c r="K33" s="27"/>
      <c r="L33" s="27"/>
      <c r="M33" s="27"/>
      <c r="N33" s="27"/>
      <c r="O33" s="27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  <c r="AA33" s="27"/>
      <c r="AB33" s="27"/>
      <c r="AC33" s="27"/>
      <c r="AD33" s="27"/>
      <c r="AE33" s="27"/>
      <c r="AF33" s="27"/>
      <c r="AG33" s="27"/>
      <c r="AH33" s="27"/>
      <c r="AI33" s="27"/>
      <c r="AJ33" s="27"/>
      <c r="AK33" s="32"/>
      <c r="AL33" s="32"/>
      <c r="AM33" s="32"/>
      <c r="AN33" s="32"/>
      <c r="AO33" s="159"/>
      <c r="AP33" s="159"/>
      <c r="AQ33" s="159"/>
      <c r="AR33" s="159"/>
      <c r="AS33" s="159"/>
      <c r="AT33" s="159"/>
      <c r="AU33" s="159"/>
      <c r="AV33" s="159"/>
      <c r="AW33" s="159"/>
      <c r="AX33" s="9"/>
      <c r="AY33" s="9"/>
      <c r="AZ33" s="9"/>
      <c r="BA33" s="9"/>
      <c r="BB33" s="9"/>
      <c r="BC33" s="6"/>
      <c r="BD33" s="9"/>
      <c r="BE33" s="5"/>
      <c r="BF33" s="10"/>
    </row>
    <row r="34" spans="1:83" x14ac:dyDescent="0.25">
      <c r="A34" s="13" t="s">
        <v>2</v>
      </c>
      <c r="B34" s="18" t="s">
        <v>13</v>
      </c>
      <c r="C34" s="18">
        <v>24</v>
      </c>
      <c r="D34" s="18">
        <v>44</v>
      </c>
      <c r="E34" s="183" t="s">
        <v>38</v>
      </c>
      <c r="F34" s="266" t="s">
        <v>16</v>
      </c>
      <c r="G34" s="266"/>
      <c r="H34" s="27"/>
      <c r="I34" s="27"/>
      <c r="J34" s="27"/>
      <c r="K34" s="27"/>
      <c r="L34" s="27"/>
      <c r="M34" s="27"/>
      <c r="N34" s="27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  <c r="AA34" s="27"/>
      <c r="AB34" s="27"/>
      <c r="AC34" s="27"/>
      <c r="AD34" s="27"/>
      <c r="AE34" s="27"/>
      <c r="AF34" s="27"/>
      <c r="AG34" s="27"/>
      <c r="AH34" s="27"/>
      <c r="AI34" s="27"/>
      <c r="AJ34" s="27"/>
      <c r="AK34" s="27"/>
      <c r="AL34" s="27"/>
      <c r="AM34" s="27"/>
      <c r="AN34" s="27"/>
      <c r="AO34" s="27"/>
      <c r="AP34" s="27"/>
      <c r="AQ34" s="27"/>
      <c r="AR34" s="27"/>
      <c r="AS34" s="27"/>
      <c r="AT34" s="27"/>
      <c r="AU34" s="27"/>
      <c r="AV34" s="27"/>
      <c r="AW34" s="27"/>
      <c r="AX34" s="27"/>
      <c r="AY34" s="27"/>
      <c r="AZ34" s="14"/>
      <c r="BA34" s="14"/>
      <c r="BB34" s="14"/>
      <c r="BC34" s="228"/>
      <c r="BD34" s="159"/>
      <c r="BE34" s="107"/>
      <c r="BF34" s="227"/>
    </row>
    <row r="35" spans="1:83" s="41" customFormat="1" ht="15.75" thickBot="1" x14ac:dyDescent="0.3">
      <c r="A35" s="19" t="s">
        <v>1</v>
      </c>
      <c r="B35" s="224" t="s">
        <v>208</v>
      </c>
      <c r="C35" s="39">
        <v>18.2</v>
      </c>
      <c r="D35" s="39">
        <v>44</v>
      </c>
      <c r="E35" s="20" t="s">
        <v>11</v>
      </c>
      <c r="F35" s="333" t="s">
        <v>270</v>
      </c>
      <c r="G35" s="333"/>
      <c r="H35" s="28"/>
      <c r="I35" s="28"/>
      <c r="J35" s="28"/>
      <c r="K35" s="28"/>
      <c r="L35" s="28"/>
      <c r="M35" s="28"/>
      <c r="N35" s="28"/>
      <c r="O35" s="28"/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0"/>
      <c r="BA35" s="20"/>
      <c r="BB35" s="20"/>
      <c r="BC35" s="66"/>
      <c r="BD35" s="158"/>
      <c r="BE35" s="67"/>
      <c r="BF35" s="227"/>
      <c r="BG35" s="1"/>
      <c r="BH35" s="1"/>
      <c r="BI35" s="1"/>
      <c r="BJ35" s="1"/>
      <c r="BK35" s="1"/>
      <c r="BL35" s="1"/>
      <c r="BM35" s="1"/>
      <c r="BN35" s="1"/>
      <c r="BO35" s="1"/>
    </row>
    <row r="36" spans="1:83" s="41" customFormat="1" x14ac:dyDescent="0.25">
      <c r="A36" s="183" t="s">
        <v>209</v>
      </c>
      <c r="B36" s="223"/>
      <c r="C36" s="18"/>
      <c r="D36" s="18"/>
      <c r="E36" s="183"/>
      <c r="F36" s="219"/>
      <c r="G36" s="219"/>
      <c r="H36" s="14"/>
      <c r="I36" s="14"/>
      <c r="J36" s="14"/>
      <c r="K36" s="14"/>
      <c r="L36" s="14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14"/>
      <c r="Z36" s="14"/>
      <c r="AA36" s="14"/>
      <c r="AB36" s="14"/>
      <c r="AC36" s="14"/>
      <c r="AD36" s="14"/>
      <c r="AE36" s="14"/>
      <c r="AF36" s="14"/>
      <c r="AG36" s="14"/>
      <c r="AH36" s="14"/>
      <c r="AI36" s="14"/>
      <c r="AJ36" s="14"/>
      <c r="AK36" s="14"/>
      <c r="AL36" s="14"/>
      <c r="AM36" s="14"/>
      <c r="AN36" s="14"/>
      <c r="AO36" s="14"/>
      <c r="AP36" s="14"/>
      <c r="AQ36" s="14"/>
      <c r="AR36" s="14"/>
      <c r="AS36" s="14"/>
      <c r="AT36" s="14"/>
      <c r="AU36" s="14"/>
      <c r="AV36" s="14"/>
      <c r="AW36" s="14"/>
      <c r="AX36" s="14"/>
      <c r="AY36" s="14"/>
      <c r="AZ36" s="14"/>
      <c r="BA36" s="14"/>
      <c r="BB36" s="14"/>
      <c r="BC36" s="14"/>
      <c r="BD36" s="159"/>
      <c r="BE36" s="159"/>
      <c r="BF36" s="227"/>
      <c r="BG36" s="1"/>
      <c r="BH36" s="1"/>
      <c r="BI36" s="1"/>
      <c r="BJ36" s="1"/>
      <c r="BK36" s="1"/>
      <c r="BL36" s="1"/>
      <c r="BM36" s="1"/>
      <c r="BN36" s="1"/>
      <c r="BO36" s="1"/>
    </row>
    <row r="37" spans="1:83" s="37" customFormat="1" ht="15.6" customHeight="1" thickBot="1" x14ac:dyDescent="0.3">
      <c r="A37" s="16"/>
      <c r="B37" s="18"/>
      <c r="C37" s="14"/>
      <c r="D37" s="14"/>
      <c r="E37" s="14"/>
      <c r="F37" s="15"/>
      <c r="G37" s="15"/>
      <c r="H37" s="14"/>
      <c r="I37" s="14"/>
      <c r="J37" s="14"/>
      <c r="K37" s="14"/>
      <c r="L37" s="14"/>
      <c r="M37" s="14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14"/>
      <c r="Z37" s="14"/>
      <c r="AA37" s="14"/>
      <c r="AB37" s="14"/>
      <c r="AC37" s="14"/>
      <c r="AD37" s="14"/>
      <c r="AE37" s="14"/>
      <c r="AF37" s="14"/>
      <c r="AG37" s="14"/>
      <c r="AH37" s="14"/>
      <c r="AI37" s="14"/>
      <c r="AJ37" s="14"/>
      <c r="AK37" s="14"/>
      <c r="AL37" s="14"/>
      <c r="AM37" s="14"/>
      <c r="AN37" s="14"/>
      <c r="AO37" s="14"/>
      <c r="AP37" s="14"/>
      <c r="AQ37" s="14"/>
      <c r="AR37" s="14"/>
      <c r="AS37" s="14"/>
      <c r="AT37" s="14"/>
      <c r="AU37" s="14"/>
      <c r="AV37" s="14"/>
      <c r="AW37" s="14"/>
      <c r="AX37" s="14"/>
      <c r="AY37" s="14"/>
      <c r="AZ37" s="14"/>
      <c r="BA37" s="14"/>
      <c r="BB37" s="14"/>
      <c r="BC37" s="14"/>
      <c r="BD37" s="17"/>
      <c r="BE37" s="17"/>
      <c r="BF37" s="1"/>
      <c r="BG37" s="1"/>
      <c r="BH37" s="1"/>
      <c r="BI37" s="1"/>
      <c r="BJ37" s="1"/>
      <c r="BK37" s="1"/>
      <c r="BL37" s="1"/>
      <c r="BM37" s="1"/>
      <c r="BN37" s="1"/>
      <c r="BO37" s="1"/>
      <c r="BQ37" s="41"/>
      <c r="BS37" s="41"/>
      <c r="BU37" s="41"/>
      <c r="BW37" s="41"/>
      <c r="BY37" s="41"/>
      <c r="CA37" s="41"/>
      <c r="CC37" s="41"/>
      <c r="CE37" s="41"/>
    </row>
    <row r="38" spans="1:83" s="37" customFormat="1" ht="18" thickBot="1" x14ac:dyDescent="0.3">
      <c r="A38" s="286" t="s">
        <v>178</v>
      </c>
      <c r="B38" s="287"/>
      <c r="C38" s="287"/>
      <c r="D38" s="287"/>
      <c r="E38" s="287"/>
      <c r="F38" s="287"/>
      <c r="G38" s="287"/>
      <c r="H38" s="318" t="s">
        <v>196</v>
      </c>
      <c r="I38" s="319"/>
      <c r="J38" s="319"/>
      <c r="K38" s="319"/>
      <c r="L38" s="319"/>
      <c r="M38" s="319"/>
      <c r="N38" s="319"/>
      <c r="O38" s="319"/>
      <c r="P38" s="319"/>
      <c r="Q38" s="319"/>
      <c r="R38" s="319"/>
      <c r="S38" s="319"/>
      <c r="T38" s="319"/>
      <c r="U38" s="319"/>
      <c r="V38" s="319"/>
      <c r="W38" s="319"/>
      <c r="X38" s="319"/>
      <c r="Y38" s="319"/>
      <c r="Z38" s="319"/>
      <c r="AA38" s="319"/>
      <c r="AB38" s="319"/>
      <c r="AC38" s="319"/>
      <c r="AD38" s="319"/>
      <c r="AE38" s="319"/>
      <c r="AF38" s="319"/>
      <c r="AG38" s="319"/>
      <c r="AH38" s="319"/>
      <c r="AI38" s="319"/>
      <c r="AJ38" s="319"/>
      <c r="AK38" s="319"/>
      <c r="AL38" s="319"/>
      <c r="AM38" s="319"/>
      <c r="AN38" s="319"/>
      <c r="AO38" s="319"/>
      <c r="AP38" s="319"/>
      <c r="AQ38" s="319"/>
      <c r="AR38" s="319"/>
      <c r="AS38" s="319"/>
      <c r="AT38" s="319"/>
      <c r="AU38" s="319"/>
      <c r="AV38" s="319"/>
      <c r="AW38" s="319"/>
      <c r="AX38" s="319"/>
      <c r="AY38" s="319"/>
      <c r="AZ38" s="319"/>
      <c r="BA38" s="319"/>
      <c r="BB38" s="319"/>
      <c r="BC38" s="319"/>
      <c r="BD38" s="319"/>
      <c r="BE38" s="320"/>
      <c r="BF38" s="40"/>
      <c r="BG38" s="1"/>
      <c r="BH38" s="1"/>
      <c r="BI38" s="1"/>
      <c r="BJ38" s="1"/>
      <c r="BK38" s="1"/>
      <c r="BL38" s="1"/>
      <c r="BM38" s="1"/>
      <c r="BN38" s="1"/>
      <c r="BO38" s="1"/>
      <c r="BQ38" s="41"/>
      <c r="BS38" s="41"/>
      <c r="BU38" s="41"/>
      <c r="BW38" s="41"/>
      <c r="BY38" s="41"/>
      <c r="CA38" s="41"/>
      <c r="CC38" s="41"/>
      <c r="CE38" s="41"/>
    </row>
    <row r="39" spans="1:83" s="37" customFormat="1" ht="48" customHeight="1" thickBot="1" x14ac:dyDescent="0.3">
      <c r="A39" s="136" t="s">
        <v>5</v>
      </c>
      <c r="B39" s="137" t="s">
        <v>4</v>
      </c>
      <c r="C39" s="218" t="s">
        <v>197</v>
      </c>
      <c r="D39" s="218" t="s">
        <v>198</v>
      </c>
      <c r="E39" s="137" t="s">
        <v>8</v>
      </c>
      <c r="F39" s="321" t="s">
        <v>3</v>
      </c>
      <c r="G39" s="321"/>
      <c r="H39" s="44">
        <v>1</v>
      </c>
      <c r="I39" s="44">
        <v>2</v>
      </c>
      <c r="J39" s="44">
        <v>3</v>
      </c>
      <c r="K39" s="44">
        <v>4</v>
      </c>
      <c r="L39" s="44">
        <v>5</v>
      </c>
      <c r="M39" s="44">
        <v>6</v>
      </c>
      <c r="N39" s="44">
        <v>7</v>
      </c>
      <c r="O39" s="44">
        <v>8</v>
      </c>
      <c r="P39" s="44">
        <v>9</v>
      </c>
      <c r="Q39" s="44">
        <v>10</v>
      </c>
      <c r="R39" s="44">
        <v>11</v>
      </c>
      <c r="S39" s="44">
        <v>12</v>
      </c>
      <c r="T39" s="44">
        <v>13</v>
      </c>
      <c r="U39" s="44">
        <v>14</v>
      </c>
      <c r="V39" s="44">
        <v>15</v>
      </c>
      <c r="W39" s="44">
        <v>16</v>
      </c>
      <c r="X39" s="44">
        <v>17</v>
      </c>
      <c r="Y39" s="44">
        <v>18</v>
      </c>
      <c r="Z39" s="44">
        <v>19</v>
      </c>
      <c r="AA39" s="44">
        <v>20</v>
      </c>
      <c r="AB39" s="44">
        <v>21</v>
      </c>
      <c r="AC39" s="44">
        <v>22</v>
      </c>
      <c r="AD39" s="44">
        <v>23</v>
      </c>
      <c r="AE39" s="44">
        <v>24</v>
      </c>
      <c r="AF39" s="44">
        <v>25</v>
      </c>
      <c r="AG39" s="44">
        <v>26</v>
      </c>
      <c r="AH39" s="44">
        <v>27</v>
      </c>
      <c r="AI39" s="44">
        <v>28</v>
      </c>
      <c r="AJ39" s="44">
        <v>29</v>
      </c>
      <c r="AK39" s="44">
        <v>30</v>
      </c>
      <c r="AL39" s="44">
        <v>31</v>
      </c>
      <c r="AM39" s="44">
        <v>32</v>
      </c>
      <c r="AN39" s="44">
        <v>33</v>
      </c>
      <c r="AO39" s="44">
        <v>34</v>
      </c>
      <c r="AP39" s="44">
        <v>35</v>
      </c>
      <c r="AQ39" s="44">
        <v>36</v>
      </c>
      <c r="AR39" s="44">
        <v>37</v>
      </c>
      <c r="AS39" s="44">
        <v>38</v>
      </c>
      <c r="AT39" s="44">
        <v>39</v>
      </c>
      <c r="AU39" s="44">
        <v>40</v>
      </c>
      <c r="AV39" s="44">
        <v>41</v>
      </c>
      <c r="AW39" s="44">
        <v>42</v>
      </c>
      <c r="AX39" s="44">
        <v>43</v>
      </c>
      <c r="AY39" s="44">
        <v>44</v>
      </c>
      <c r="AZ39" s="44">
        <v>45</v>
      </c>
      <c r="BA39" s="44">
        <v>46</v>
      </c>
      <c r="BB39" s="44">
        <v>47</v>
      </c>
      <c r="BC39" s="44">
        <v>48</v>
      </c>
      <c r="BD39" s="44">
        <v>49</v>
      </c>
      <c r="BE39" s="46">
        <v>50</v>
      </c>
      <c r="BF39" s="40"/>
      <c r="BG39" s="1"/>
      <c r="BH39" s="1"/>
      <c r="BI39" s="1"/>
      <c r="BJ39" s="1"/>
      <c r="BK39" s="1"/>
      <c r="BL39" s="1"/>
      <c r="BM39" s="1"/>
      <c r="BN39" s="1"/>
      <c r="BO39" s="1"/>
      <c r="BQ39" s="41"/>
      <c r="BS39" s="41"/>
      <c r="BU39" s="41"/>
      <c r="BW39" s="41"/>
      <c r="BY39" s="41"/>
      <c r="CA39" s="41"/>
      <c r="CC39" s="41"/>
      <c r="CE39" s="41"/>
    </row>
    <row r="40" spans="1:83" s="37" customFormat="1" x14ac:dyDescent="0.25">
      <c r="A40" s="55" t="s">
        <v>2</v>
      </c>
      <c r="B40" s="160" t="s">
        <v>138</v>
      </c>
      <c r="C40" s="56">
        <v>32</v>
      </c>
      <c r="D40" s="56">
        <v>15</v>
      </c>
      <c r="E40" s="56" t="s">
        <v>10</v>
      </c>
      <c r="F40" s="261" t="s">
        <v>181</v>
      </c>
      <c r="G40" s="261"/>
      <c r="H40" s="68"/>
      <c r="I40" s="63"/>
      <c r="J40" s="63"/>
      <c r="K40" s="63"/>
      <c r="L40" s="63"/>
      <c r="M40" s="63"/>
      <c r="N40" s="63"/>
      <c r="O40" s="63"/>
      <c r="P40" s="63"/>
      <c r="Q40" s="63"/>
      <c r="R40" s="63"/>
      <c r="S40" s="63"/>
      <c r="T40" s="63"/>
      <c r="U40" s="63"/>
      <c r="V40" s="69"/>
      <c r="W40" s="62"/>
      <c r="X40" s="62"/>
      <c r="Y40" s="62"/>
      <c r="Z40" s="62"/>
      <c r="AA40" s="62"/>
      <c r="AB40" s="62"/>
      <c r="AC40" s="62"/>
      <c r="AD40" s="62"/>
      <c r="AE40" s="62"/>
      <c r="AF40" s="62"/>
      <c r="AG40" s="62"/>
      <c r="AH40" s="62"/>
      <c r="AI40" s="62"/>
      <c r="AJ40" s="62"/>
      <c r="AK40" s="57"/>
      <c r="AL40" s="57"/>
      <c r="AM40" s="57"/>
      <c r="AN40" s="57"/>
      <c r="AO40" s="57"/>
      <c r="AP40" s="57"/>
      <c r="AQ40" s="57"/>
      <c r="AR40" s="57"/>
      <c r="AS40" s="57"/>
      <c r="AT40" s="57"/>
      <c r="AU40" s="57"/>
      <c r="AV40" s="57"/>
      <c r="AW40" s="57"/>
      <c r="AX40" s="57"/>
      <c r="AY40" s="57"/>
      <c r="AZ40" s="57"/>
      <c r="BA40" s="57"/>
      <c r="BB40" s="57"/>
      <c r="BC40" s="57"/>
      <c r="BD40" s="57"/>
      <c r="BE40" s="58"/>
      <c r="BF40" s="40"/>
      <c r="BG40" s="1"/>
      <c r="BH40" s="1"/>
      <c r="BI40" s="1"/>
      <c r="BJ40" s="1"/>
      <c r="BK40" s="1"/>
      <c r="BL40" s="1"/>
      <c r="BM40" s="1"/>
      <c r="BN40" s="1"/>
      <c r="BO40" s="1"/>
      <c r="BQ40" s="41"/>
      <c r="BS40" s="41"/>
      <c r="BU40" s="41"/>
      <c r="BW40" s="41"/>
      <c r="BY40" s="41"/>
      <c r="CA40" s="41"/>
      <c r="CC40" s="41"/>
      <c r="CE40" s="41"/>
    </row>
    <row r="41" spans="1:83" s="37" customFormat="1" x14ac:dyDescent="0.25">
      <c r="A41" s="13" t="s">
        <v>1</v>
      </c>
      <c r="B41" s="93" t="s">
        <v>37</v>
      </c>
      <c r="C41" s="93">
        <v>18.2</v>
      </c>
      <c r="D41" s="18">
        <v>20.2</v>
      </c>
      <c r="E41" s="14" t="s">
        <v>11</v>
      </c>
      <c r="F41" s="266" t="s">
        <v>147</v>
      </c>
      <c r="G41" s="266"/>
      <c r="H41" s="27"/>
      <c r="I41" s="27"/>
      <c r="J41" s="27"/>
      <c r="K41" s="27"/>
      <c r="L41" s="27"/>
      <c r="M41" s="27"/>
      <c r="N41" s="27"/>
      <c r="O41" s="27"/>
      <c r="P41" s="27"/>
      <c r="Q41" s="27"/>
      <c r="R41" s="27"/>
      <c r="S41" s="27"/>
      <c r="T41" s="27"/>
      <c r="U41" s="27"/>
      <c r="V41" s="33"/>
      <c r="W41" s="27"/>
      <c r="X41" s="27"/>
      <c r="Y41" s="27"/>
      <c r="Z41" s="27"/>
      <c r="AA41" s="27"/>
      <c r="AB41" s="159"/>
      <c r="AC41" s="159"/>
      <c r="AD41" s="159"/>
      <c r="AE41" s="159"/>
      <c r="AF41" s="159"/>
      <c r="AG41" s="159"/>
      <c r="AH41" s="159"/>
      <c r="AI41" s="159"/>
      <c r="AJ41" s="159"/>
      <c r="AK41" s="159"/>
      <c r="AL41" s="159"/>
      <c r="AM41" s="9"/>
      <c r="AN41" s="9"/>
      <c r="AO41" s="9"/>
      <c r="AP41" s="9"/>
      <c r="AQ41" s="9"/>
      <c r="AR41" s="9"/>
      <c r="AS41" s="9"/>
      <c r="AT41" s="9"/>
      <c r="AU41" s="9"/>
      <c r="AV41" s="9"/>
      <c r="AW41" s="9"/>
      <c r="AX41" s="9"/>
      <c r="AY41" s="9"/>
      <c r="AZ41" s="9"/>
      <c r="BA41" s="9"/>
      <c r="BB41" s="9"/>
      <c r="BC41" s="9"/>
      <c r="BD41" s="9"/>
      <c r="BE41" s="5"/>
      <c r="BF41" s="40"/>
      <c r="BG41" s="1"/>
      <c r="BH41" s="1"/>
      <c r="BI41" s="1"/>
      <c r="BJ41" s="1"/>
      <c r="BK41" s="1"/>
      <c r="BL41" s="1"/>
      <c r="BM41" s="1"/>
      <c r="BN41" s="1"/>
      <c r="BO41" s="1"/>
      <c r="BQ41" s="41"/>
      <c r="BS41" s="41"/>
      <c r="BU41" s="41"/>
      <c r="BW41" s="41"/>
      <c r="BY41" s="41"/>
      <c r="CA41" s="41"/>
      <c r="CC41" s="41"/>
      <c r="CE41" s="41"/>
    </row>
    <row r="42" spans="1:83" s="37" customFormat="1" x14ac:dyDescent="0.25">
      <c r="A42" s="13" t="s">
        <v>0</v>
      </c>
      <c r="B42" s="14">
        <v>3150</v>
      </c>
      <c r="C42" s="18" t="s">
        <v>212</v>
      </c>
      <c r="D42" s="18" t="s">
        <v>211</v>
      </c>
      <c r="E42" s="14" t="s">
        <v>11</v>
      </c>
      <c r="F42" s="266" t="s">
        <v>141</v>
      </c>
      <c r="G42" s="266"/>
      <c r="H42" s="27"/>
      <c r="I42" s="27"/>
      <c r="J42" s="27"/>
      <c r="K42" s="27"/>
      <c r="L42" s="27"/>
      <c r="M42" s="27"/>
      <c r="N42" s="27"/>
      <c r="O42" s="27"/>
      <c r="P42" s="27"/>
      <c r="Q42" s="27"/>
      <c r="R42" s="27"/>
      <c r="S42" s="27"/>
      <c r="T42" s="27"/>
      <c r="U42" s="27"/>
      <c r="V42" s="33"/>
      <c r="W42" s="27"/>
      <c r="X42" s="27"/>
      <c r="Y42" s="27"/>
      <c r="Z42" s="27"/>
      <c r="AA42" s="27"/>
      <c r="AB42" s="27"/>
      <c r="AC42" s="27"/>
      <c r="AD42" s="27"/>
      <c r="AE42" s="27"/>
      <c r="AF42" s="35"/>
      <c r="AG42" s="159"/>
      <c r="AH42" s="159"/>
      <c r="AI42" s="159"/>
      <c r="AJ42" s="159"/>
      <c r="AK42" s="159"/>
      <c r="AL42" s="159"/>
      <c r="AM42" s="159"/>
      <c r="AN42" s="159"/>
      <c r="AO42" s="159"/>
      <c r="AP42" s="159"/>
      <c r="AQ42" s="159"/>
      <c r="AR42" s="159"/>
      <c r="AS42" s="159"/>
      <c r="AT42" s="9"/>
      <c r="AU42" s="9"/>
      <c r="AV42" s="9"/>
      <c r="AW42" s="9"/>
      <c r="AX42" s="9"/>
      <c r="AY42" s="9"/>
      <c r="AZ42" s="9"/>
      <c r="BA42" s="9"/>
      <c r="BB42" s="9"/>
      <c r="BC42" s="9"/>
      <c r="BD42" s="9"/>
      <c r="BE42" s="5"/>
      <c r="BF42" s="40"/>
      <c r="BG42" s="1"/>
      <c r="BH42" s="1"/>
      <c r="BI42" s="1"/>
      <c r="BJ42" s="1"/>
      <c r="BK42" s="1"/>
      <c r="BL42" s="1"/>
      <c r="BM42" s="1"/>
      <c r="BN42" s="1"/>
      <c r="BO42" s="1"/>
      <c r="BQ42" s="41"/>
      <c r="BS42" s="41"/>
      <c r="BU42" s="41"/>
      <c r="BW42" s="41"/>
      <c r="BY42" s="41"/>
      <c r="CA42" s="41"/>
      <c r="CC42" s="41"/>
      <c r="CE42" s="41"/>
    </row>
    <row r="43" spans="1:83" s="37" customFormat="1" x14ac:dyDescent="0.25">
      <c r="A43" s="13" t="s">
        <v>0</v>
      </c>
      <c r="B43" s="14">
        <v>3900</v>
      </c>
      <c r="C43" s="18">
        <v>57</v>
      </c>
      <c r="D43" s="18">
        <v>24</v>
      </c>
      <c r="E43" s="14" t="s">
        <v>11</v>
      </c>
      <c r="F43" s="266" t="s">
        <v>142</v>
      </c>
      <c r="G43" s="266"/>
      <c r="H43" s="27"/>
      <c r="I43" s="27"/>
      <c r="J43" s="27"/>
      <c r="K43" s="27"/>
      <c r="L43" s="27"/>
      <c r="M43" s="27"/>
      <c r="N43" s="27"/>
      <c r="O43" s="27"/>
      <c r="P43" s="27"/>
      <c r="Q43" s="27"/>
      <c r="R43" s="27"/>
      <c r="S43" s="27"/>
      <c r="T43" s="27"/>
      <c r="U43" s="27"/>
      <c r="V43" s="33"/>
      <c r="W43" s="27"/>
      <c r="X43" s="27"/>
      <c r="Y43" s="27"/>
      <c r="Z43" s="27"/>
      <c r="AA43" s="27"/>
      <c r="AB43" s="27"/>
      <c r="AC43" s="27"/>
      <c r="AD43" s="27"/>
      <c r="AE43" s="27"/>
      <c r="AF43" s="159"/>
      <c r="AG43" s="159"/>
      <c r="AH43" s="159"/>
      <c r="AI43" s="159"/>
      <c r="AJ43" s="159"/>
      <c r="AK43" s="159"/>
      <c r="AL43" s="159"/>
      <c r="AM43" s="159"/>
      <c r="AN43" s="159"/>
      <c r="AO43" s="159"/>
      <c r="AP43" s="159"/>
      <c r="AQ43" s="159"/>
      <c r="AR43" s="159"/>
      <c r="AS43" s="159"/>
      <c r="AT43" s="9"/>
      <c r="AU43" s="9"/>
      <c r="AV43" s="9"/>
      <c r="AW43" s="9"/>
      <c r="AX43" s="9"/>
      <c r="AY43" s="9"/>
      <c r="AZ43" s="9"/>
      <c r="BA43" s="9"/>
      <c r="BB43" s="9"/>
      <c r="BC43" s="9"/>
      <c r="BD43" s="9"/>
      <c r="BE43" s="5"/>
      <c r="BF43" s="40"/>
      <c r="BG43" s="1"/>
      <c r="BH43" s="1"/>
      <c r="BI43" s="1"/>
      <c r="BJ43" s="1"/>
      <c r="BK43" s="1"/>
      <c r="BL43" s="1"/>
      <c r="BM43" s="1"/>
      <c r="BN43" s="1"/>
      <c r="BO43" s="1"/>
      <c r="BQ43" s="41"/>
      <c r="BS43" s="41"/>
      <c r="BU43" s="41"/>
      <c r="BW43" s="41"/>
      <c r="BY43" s="41"/>
      <c r="CA43" s="41"/>
      <c r="CC43" s="41"/>
      <c r="CE43" s="41"/>
    </row>
    <row r="44" spans="1:83" s="37" customFormat="1" x14ac:dyDescent="0.25">
      <c r="A44" s="13" t="s">
        <v>2</v>
      </c>
      <c r="B44" s="18" t="s">
        <v>14</v>
      </c>
      <c r="C44" s="18">
        <v>23.4</v>
      </c>
      <c r="D44" s="18">
        <v>33</v>
      </c>
      <c r="E44" s="183" t="s">
        <v>38</v>
      </c>
      <c r="F44" s="266" t="s">
        <v>15</v>
      </c>
      <c r="G44" s="266"/>
      <c r="H44" s="27"/>
      <c r="I44" s="27"/>
      <c r="J44" s="27"/>
      <c r="K44" s="27"/>
      <c r="L44" s="27"/>
      <c r="M44" s="27"/>
      <c r="N44" s="27"/>
      <c r="O44" s="27"/>
      <c r="P44" s="27"/>
      <c r="Q44" s="27"/>
      <c r="R44" s="27"/>
      <c r="S44" s="27"/>
      <c r="T44" s="27"/>
      <c r="U44" s="27"/>
      <c r="V44" s="33"/>
      <c r="W44" s="27"/>
      <c r="X44" s="27"/>
      <c r="Y44" s="27"/>
      <c r="Z44" s="27"/>
      <c r="AA44" s="27"/>
      <c r="AB44" s="27"/>
      <c r="AC44" s="27"/>
      <c r="AD44" s="27"/>
      <c r="AE44" s="27"/>
      <c r="AF44" s="27"/>
      <c r="AG44" s="27"/>
      <c r="AH44" s="27"/>
      <c r="AI44" s="27"/>
      <c r="AJ44" s="27"/>
      <c r="AK44" s="32"/>
      <c r="AL44" s="32"/>
      <c r="AM44" s="32"/>
      <c r="AN44" s="32"/>
      <c r="AO44" s="159"/>
      <c r="AP44" s="159"/>
      <c r="AQ44" s="159"/>
      <c r="AR44" s="159"/>
      <c r="AS44" s="159"/>
      <c r="AT44" s="159"/>
      <c r="AU44" s="159"/>
      <c r="AV44" s="159"/>
      <c r="AW44" s="159"/>
      <c r="AX44" s="9"/>
      <c r="AY44" s="9"/>
      <c r="AZ44" s="9"/>
      <c r="BA44" s="9"/>
      <c r="BB44" s="9"/>
      <c r="BC44" s="9"/>
      <c r="BD44" s="9"/>
      <c r="BE44" s="5"/>
      <c r="BF44" s="40"/>
      <c r="BG44" s="1"/>
      <c r="BH44" s="1"/>
      <c r="BI44" s="1"/>
      <c r="BJ44" s="1"/>
      <c r="BK44" s="1"/>
      <c r="BL44" s="1"/>
      <c r="BM44" s="1"/>
      <c r="BN44" s="1"/>
      <c r="BO44" s="1"/>
      <c r="BQ44" s="41"/>
      <c r="BS44" s="41"/>
      <c r="BU44" s="41"/>
      <c r="BW44" s="41"/>
      <c r="BY44" s="41"/>
      <c r="CA44" s="41"/>
      <c r="CC44" s="41"/>
      <c r="CE44" s="41"/>
    </row>
    <row r="45" spans="1:83" s="37" customFormat="1" x14ac:dyDescent="0.25">
      <c r="A45" s="13" t="s">
        <v>2</v>
      </c>
      <c r="B45" s="18" t="s">
        <v>13</v>
      </c>
      <c r="C45" s="18">
        <v>24</v>
      </c>
      <c r="D45" s="18">
        <v>44</v>
      </c>
      <c r="E45" s="183" t="s">
        <v>38</v>
      </c>
      <c r="F45" s="266" t="s">
        <v>16</v>
      </c>
      <c r="G45" s="266"/>
      <c r="H45" s="27"/>
      <c r="I45" s="27"/>
      <c r="J45" s="27"/>
      <c r="K45" s="27"/>
      <c r="L45" s="27"/>
      <c r="M45" s="27"/>
      <c r="N45" s="27"/>
      <c r="O45" s="27"/>
      <c r="P45" s="27"/>
      <c r="Q45" s="27"/>
      <c r="R45" s="27"/>
      <c r="S45" s="27"/>
      <c r="T45" s="27"/>
      <c r="U45" s="27"/>
      <c r="V45" s="33"/>
      <c r="W45" s="27"/>
      <c r="X45" s="27"/>
      <c r="Y45" s="27"/>
      <c r="Z45" s="27"/>
      <c r="AA45" s="27"/>
      <c r="AB45" s="27"/>
      <c r="AC45" s="27"/>
      <c r="AD45" s="27"/>
      <c r="AE45" s="27"/>
      <c r="AF45" s="27"/>
      <c r="AG45" s="27"/>
      <c r="AH45" s="27"/>
      <c r="AI45" s="27"/>
      <c r="AJ45" s="27"/>
      <c r="AK45" s="27"/>
      <c r="AL45" s="27"/>
      <c r="AM45" s="27"/>
      <c r="AN45" s="27"/>
      <c r="AO45" s="27"/>
      <c r="AP45" s="27"/>
      <c r="AQ45" s="27"/>
      <c r="AR45" s="27"/>
      <c r="AS45" s="27"/>
      <c r="AT45" s="27"/>
      <c r="AU45" s="27"/>
      <c r="AV45" s="27"/>
      <c r="AW45" s="27"/>
      <c r="AX45" s="27"/>
      <c r="AY45" s="27"/>
      <c r="AZ45" s="14"/>
      <c r="BA45" s="14"/>
      <c r="BB45" s="14"/>
      <c r="BC45" s="14"/>
      <c r="BD45" s="9"/>
      <c r="BE45" s="5"/>
      <c r="BF45" s="40"/>
      <c r="BG45" s="1"/>
      <c r="BH45" s="1"/>
      <c r="BI45" s="1"/>
      <c r="BJ45" s="1"/>
      <c r="BK45" s="1"/>
      <c r="BL45" s="1"/>
      <c r="BM45" s="1"/>
      <c r="BN45" s="1"/>
      <c r="BO45" s="1"/>
      <c r="BQ45" s="41"/>
      <c r="BS45" s="41"/>
      <c r="BU45" s="41"/>
      <c r="BW45" s="41"/>
      <c r="BY45" s="41"/>
      <c r="CA45" s="41"/>
      <c r="CC45" s="41"/>
      <c r="CE45" s="41"/>
    </row>
    <row r="46" spans="1:83" s="41" customFormat="1" ht="15.75" thickBot="1" x14ac:dyDescent="0.3">
      <c r="A46" s="19" t="s">
        <v>1</v>
      </c>
      <c r="B46" s="224" t="s">
        <v>208</v>
      </c>
      <c r="C46" s="39">
        <v>18.2</v>
      </c>
      <c r="D46" s="39">
        <v>44</v>
      </c>
      <c r="E46" s="20" t="s">
        <v>11</v>
      </c>
      <c r="F46" s="333" t="s">
        <v>270</v>
      </c>
      <c r="G46" s="333"/>
      <c r="H46" s="28"/>
      <c r="I46" s="28"/>
      <c r="J46" s="28"/>
      <c r="K46" s="28"/>
      <c r="L46" s="28"/>
      <c r="M46" s="28"/>
      <c r="N46" s="28"/>
      <c r="O46" s="28"/>
      <c r="P46" s="28"/>
      <c r="Q46" s="28"/>
      <c r="R46" s="28"/>
      <c r="S46" s="28"/>
      <c r="T46" s="28"/>
      <c r="U46" s="28"/>
      <c r="V46" s="29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/>
      <c r="AP46" s="28"/>
      <c r="AQ46" s="28"/>
      <c r="AR46" s="28"/>
      <c r="AS46" s="28"/>
      <c r="AT46" s="28"/>
      <c r="AU46" s="28"/>
      <c r="AV46" s="28"/>
      <c r="AW46" s="28"/>
      <c r="AX46" s="28"/>
      <c r="AY46" s="28"/>
      <c r="AZ46" s="20"/>
      <c r="BA46" s="20"/>
      <c r="BB46" s="20"/>
      <c r="BC46" s="20"/>
      <c r="BD46" s="158"/>
      <c r="BE46" s="67"/>
      <c r="BF46" s="40"/>
      <c r="BG46" s="1"/>
      <c r="BH46" s="1"/>
      <c r="BI46" s="1"/>
      <c r="BJ46" s="1"/>
      <c r="BK46" s="1"/>
      <c r="BL46" s="1"/>
      <c r="BM46" s="1"/>
      <c r="BN46" s="1"/>
      <c r="BO46" s="1"/>
    </row>
    <row r="47" spans="1:83" s="41" customFormat="1" x14ac:dyDescent="0.25">
      <c r="A47" s="183" t="s">
        <v>209</v>
      </c>
      <c r="B47" s="223"/>
      <c r="C47" s="18"/>
      <c r="D47" s="18"/>
      <c r="E47" s="183"/>
      <c r="F47" s="219"/>
      <c r="G47" s="219"/>
      <c r="H47" s="14"/>
      <c r="I47" s="14"/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  <c r="AA47" s="14"/>
      <c r="AB47" s="14"/>
      <c r="AC47" s="14"/>
      <c r="AD47" s="14"/>
      <c r="AE47" s="14"/>
      <c r="AF47" s="14"/>
      <c r="AG47" s="14"/>
      <c r="AH47" s="14"/>
      <c r="AI47" s="14"/>
      <c r="AJ47" s="14"/>
      <c r="AK47" s="14"/>
      <c r="AL47" s="14"/>
      <c r="AM47" s="14"/>
      <c r="AN47" s="14"/>
      <c r="AO47" s="14"/>
      <c r="AP47" s="14"/>
      <c r="AQ47" s="14"/>
      <c r="AR47" s="14"/>
      <c r="AS47" s="14"/>
      <c r="AT47" s="14"/>
      <c r="AU47" s="14"/>
      <c r="AV47" s="14"/>
      <c r="AW47" s="14"/>
      <c r="AX47" s="14"/>
      <c r="AY47" s="14"/>
      <c r="AZ47" s="14"/>
      <c r="BA47" s="14"/>
      <c r="BB47" s="14"/>
      <c r="BC47" s="14"/>
      <c r="BD47" s="159"/>
      <c r="BE47" s="159"/>
      <c r="BF47" s="40"/>
      <c r="BG47" s="1"/>
      <c r="BH47" s="1"/>
      <c r="BI47" s="1"/>
      <c r="BJ47" s="1"/>
      <c r="BK47" s="1"/>
      <c r="BL47" s="1"/>
      <c r="BM47" s="1"/>
      <c r="BN47" s="1"/>
      <c r="BO47" s="1"/>
    </row>
    <row r="48" spans="1:83" s="37" customFormat="1" x14ac:dyDescent="0.25">
      <c r="A48" s="70" t="s">
        <v>210</v>
      </c>
      <c r="B48" s="18"/>
      <c r="C48" s="14"/>
      <c r="D48" s="14"/>
      <c r="E48" s="14"/>
      <c r="F48" s="15"/>
      <c r="G48" s="15"/>
      <c r="H48" s="14"/>
      <c r="I48" s="14"/>
      <c r="J48" s="14"/>
      <c r="K48" s="14"/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4"/>
      <c r="Z48" s="14"/>
      <c r="AA48" s="14"/>
      <c r="AB48" s="14"/>
      <c r="AC48" s="14"/>
      <c r="AD48" s="14"/>
      <c r="AE48" s="14"/>
      <c r="AF48" s="14"/>
      <c r="AG48" s="14"/>
      <c r="AH48" s="14"/>
      <c r="AI48" s="14"/>
      <c r="AJ48" s="14"/>
      <c r="AK48" s="14"/>
      <c r="AL48" s="14"/>
      <c r="AM48" s="14"/>
      <c r="AN48" s="14"/>
      <c r="AO48" s="14"/>
      <c r="AP48" s="14"/>
      <c r="AQ48" s="14"/>
      <c r="AR48" s="14"/>
      <c r="AS48" s="14"/>
      <c r="AT48" s="14"/>
      <c r="AU48" s="14"/>
      <c r="AV48" s="14"/>
      <c r="AW48" s="14"/>
      <c r="AX48" s="14"/>
      <c r="AY48" s="14"/>
      <c r="AZ48" s="14"/>
      <c r="BA48" s="14"/>
      <c r="BB48" s="14"/>
      <c r="BC48" s="14"/>
      <c r="BD48" s="159"/>
      <c r="BE48" s="17"/>
      <c r="BF48" s="40"/>
      <c r="BG48" s="1"/>
      <c r="BH48" s="1"/>
      <c r="BI48" s="1"/>
      <c r="BJ48" s="1"/>
      <c r="BK48" s="1"/>
      <c r="BL48" s="1"/>
      <c r="BM48" s="1"/>
      <c r="BN48" s="1"/>
      <c r="BO48" s="1"/>
      <c r="BQ48" s="41"/>
      <c r="BS48" s="41"/>
      <c r="BU48" s="41"/>
      <c r="BW48" s="41"/>
      <c r="BY48" s="41"/>
      <c r="CA48" s="41"/>
      <c r="CC48" s="41"/>
      <c r="CE48" s="41"/>
    </row>
    <row r="49" spans="1:67" s="41" customFormat="1" x14ac:dyDescent="0.25">
      <c r="A49" s="70"/>
      <c r="B49" s="18"/>
      <c r="C49" s="14"/>
      <c r="D49" s="14"/>
      <c r="E49" s="14"/>
      <c r="F49" s="15"/>
      <c r="G49" s="15"/>
      <c r="H49" s="14"/>
      <c r="I49" s="14"/>
      <c r="J49" s="14"/>
      <c r="K49" s="14"/>
      <c r="L49" s="14"/>
      <c r="M49" s="14"/>
      <c r="N49" s="14"/>
      <c r="O49" s="14"/>
      <c r="P49" s="14"/>
      <c r="Q49" s="14"/>
      <c r="R49" s="14"/>
      <c r="S49" s="14"/>
      <c r="T49" s="14"/>
      <c r="U49" s="14"/>
      <c r="V49" s="14"/>
      <c r="W49" s="14"/>
      <c r="X49" s="14"/>
      <c r="Y49" s="14"/>
      <c r="Z49" s="14"/>
      <c r="AA49" s="14"/>
      <c r="AB49" s="14"/>
      <c r="AC49" s="14"/>
      <c r="AD49" s="14"/>
      <c r="AE49" s="14"/>
      <c r="AF49" s="14"/>
      <c r="AG49" s="14"/>
      <c r="AH49" s="14"/>
      <c r="AI49" s="14"/>
      <c r="AJ49" s="14"/>
      <c r="AK49" s="14"/>
      <c r="AL49" s="14"/>
      <c r="AM49" s="14"/>
      <c r="AN49" s="14"/>
      <c r="AO49" s="14"/>
      <c r="AP49" s="14"/>
      <c r="AQ49" s="14"/>
      <c r="AR49" s="14"/>
      <c r="AS49" s="14"/>
      <c r="AT49" s="14"/>
      <c r="AU49" s="14"/>
      <c r="AV49" s="14"/>
      <c r="AW49" s="14"/>
      <c r="AX49" s="14"/>
      <c r="AY49" s="14"/>
      <c r="AZ49" s="14"/>
      <c r="BA49" s="14"/>
      <c r="BB49" s="14"/>
      <c r="BC49" s="14"/>
      <c r="BD49" s="159"/>
      <c r="BE49" s="81"/>
      <c r="BF49" s="40"/>
      <c r="BG49" s="1"/>
      <c r="BH49" s="1"/>
      <c r="BI49" s="1"/>
      <c r="BJ49" s="1"/>
      <c r="BK49" s="1"/>
      <c r="BL49" s="1"/>
      <c r="BM49" s="1"/>
      <c r="BN49" s="1"/>
      <c r="BO49" s="1"/>
    </row>
    <row r="50" spans="1:67" s="41" customFormat="1" x14ac:dyDescent="0.25">
      <c r="A50" s="140"/>
      <c r="B50" s="18" t="s">
        <v>12</v>
      </c>
      <c r="C50" s="14"/>
      <c r="D50" s="14"/>
      <c r="E50" s="14"/>
      <c r="F50" s="15"/>
      <c r="G50" s="15"/>
      <c r="H50" s="14"/>
      <c r="I50" s="14"/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  <c r="AC50" s="14"/>
      <c r="AD50" s="14"/>
      <c r="AE50" s="14"/>
      <c r="AF50" s="14"/>
      <c r="AG50" s="14"/>
      <c r="AH50" s="14"/>
      <c r="AI50" s="14"/>
      <c r="AJ50" s="14"/>
      <c r="AK50" s="14"/>
      <c r="AL50" s="14"/>
      <c r="AM50" s="14"/>
      <c r="AN50" s="14"/>
      <c r="AO50" s="14"/>
      <c r="AP50" s="14"/>
      <c r="AQ50" s="14"/>
      <c r="AR50" s="14"/>
      <c r="AS50" s="14"/>
      <c r="AT50" s="14"/>
      <c r="AU50" s="14"/>
      <c r="AV50" s="14"/>
      <c r="AW50" s="14"/>
      <c r="AX50" s="14"/>
      <c r="AY50" s="14"/>
      <c r="AZ50" s="14"/>
      <c r="BA50" s="14"/>
      <c r="BB50" s="14"/>
      <c r="BC50" s="14"/>
      <c r="BD50" s="81"/>
      <c r="BE50" s="81"/>
      <c r="BF50" s="40"/>
      <c r="BG50" s="1"/>
      <c r="BH50" s="1"/>
      <c r="BI50" s="1"/>
      <c r="BJ50" s="1"/>
      <c r="BK50" s="1"/>
      <c r="BL50" s="1"/>
      <c r="BM50" s="1"/>
      <c r="BN50" s="1"/>
      <c r="BO50" s="1"/>
    </row>
    <row r="51" spans="1:67" s="41" customFormat="1" x14ac:dyDescent="0.25">
      <c r="A51" s="243"/>
      <c r="B51" s="18" t="s">
        <v>256</v>
      </c>
      <c r="C51" s="14"/>
      <c r="D51" s="14"/>
      <c r="E51" s="14"/>
      <c r="F51" s="15"/>
      <c r="G51" s="15"/>
      <c r="H51" s="14"/>
      <c r="I51" s="14"/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D51" s="14"/>
      <c r="AE51" s="14"/>
      <c r="AF51" s="14"/>
      <c r="AG51" s="14"/>
      <c r="AH51" s="14"/>
      <c r="AI51" s="14"/>
      <c r="AJ51" s="14"/>
      <c r="AK51" s="14"/>
      <c r="AL51" s="14"/>
      <c r="AM51" s="14"/>
      <c r="AN51" s="14"/>
      <c r="AO51" s="14"/>
      <c r="AP51" s="14"/>
      <c r="AQ51" s="14"/>
      <c r="AR51" s="14"/>
      <c r="AS51" s="14"/>
      <c r="AT51" s="14"/>
      <c r="AU51" s="14"/>
      <c r="AV51" s="14"/>
      <c r="AW51" s="14"/>
      <c r="AX51" s="14"/>
      <c r="AY51" s="14"/>
      <c r="AZ51" s="14"/>
      <c r="BA51" s="14"/>
      <c r="BB51" s="14"/>
      <c r="BC51" s="14"/>
      <c r="BD51" s="159"/>
      <c r="BE51" s="159"/>
      <c r="BF51" s="40"/>
      <c r="BG51" s="1"/>
      <c r="BH51" s="1"/>
      <c r="BI51" s="1"/>
      <c r="BJ51" s="1"/>
      <c r="BK51" s="1"/>
      <c r="BL51" s="1"/>
      <c r="BM51" s="1"/>
      <c r="BN51" s="1"/>
      <c r="BO51" s="1"/>
    </row>
    <row r="52" spans="1:67" s="41" customFormat="1" x14ac:dyDescent="0.25">
      <c r="A52" s="141"/>
      <c r="B52" s="18" t="s">
        <v>126</v>
      </c>
      <c r="C52" s="14"/>
      <c r="D52" s="14"/>
      <c r="E52" s="14"/>
      <c r="F52" s="15"/>
      <c r="G52" s="15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  <c r="AF52" s="14"/>
      <c r="AG52" s="14"/>
      <c r="AH52" s="14"/>
      <c r="AI52" s="14"/>
      <c r="AJ52" s="14"/>
      <c r="AK52" s="14"/>
      <c r="AL52" s="14"/>
      <c r="AM52" s="14"/>
      <c r="AN52" s="14"/>
      <c r="AO52" s="14"/>
      <c r="AP52" s="14"/>
      <c r="AQ52" s="14"/>
      <c r="AR52" s="14"/>
      <c r="AS52" s="14"/>
      <c r="AT52" s="14"/>
      <c r="AU52" s="14"/>
      <c r="AV52" s="14"/>
      <c r="AW52" s="14"/>
      <c r="AX52" s="14"/>
      <c r="AY52" s="14"/>
      <c r="AZ52" s="14"/>
      <c r="BA52" s="14"/>
      <c r="BB52" s="14"/>
      <c r="BC52" s="14"/>
      <c r="BD52" s="81"/>
      <c r="BE52" s="81"/>
      <c r="BF52" s="40"/>
      <c r="BG52" s="1"/>
      <c r="BH52" s="1"/>
      <c r="BI52" s="1"/>
      <c r="BJ52" s="1"/>
      <c r="BK52" s="1"/>
      <c r="BL52" s="1"/>
      <c r="BM52" s="1"/>
      <c r="BN52" s="1"/>
      <c r="BO52" s="1"/>
    </row>
    <row r="53" spans="1:67" s="41" customFormat="1" x14ac:dyDescent="0.25">
      <c r="A53" s="142"/>
      <c r="B53" s="18" t="s">
        <v>127</v>
      </c>
      <c r="C53" s="14"/>
      <c r="D53" s="14"/>
      <c r="E53" s="14"/>
      <c r="F53" s="15"/>
      <c r="G53" s="15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  <c r="AF53" s="14"/>
      <c r="AG53" s="14"/>
      <c r="AH53" s="14"/>
      <c r="AI53" s="14"/>
      <c r="AJ53" s="14"/>
      <c r="AK53" s="14"/>
      <c r="AL53" s="14"/>
      <c r="AM53" s="14"/>
      <c r="AN53" s="14"/>
      <c r="AO53" s="14"/>
      <c r="AP53" s="14"/>
      <c r="AQ53" s="14"/>
      <c r="AR53" s="14"/>
      <c r="AS53" s="14"/>
      <c r="AT53" s="14"/>
      <c r="AU53" s="14"/>
      <c r="AV53" s="14"/>
      <c r="AW53" s="14"/>
      <c r="AX53" s="14"/>
      <c r="AY53" s="14"/>
      <c r="AZ53" s="14"/>
      <c r="BA53" s="14"/>
      <c r="BB53" s="14"/>
      <c r="BC53" s="14"/>
      <c r="BD53" s="81"/>
      <c r="BE53" s="81"/>
      <c r="BF53" s="40"/>
      <c r="BG53" s="1"/>
      <c r="BH53" s="1"/>
      <c r="BI53" s="1"/>
      <c r="BJ53" s="1"/>
      <c r="BK53" s="1"/>
      <c r="BL53" s="1"/>
      <c r="BM53" s="1"/>
      <c r="BN53" s="1"/>
      <c r="BO53" s="1"/>
    </row>
    <row r="54" spans="1:67" s="41" customFormat="1" x14ac:dyDescent="0.25">
      <c r="A54" s="143"/>
      <c r="B54" s="144" t="s">
        <v>148</v>
      </c>
      <c r="C54" s="14"/>
      <c r="D54" s="14"/>
      <c r="E54" s="14"/>
      <c r="F54" s="15"/>
      <c r="G54" s="15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  <c r="AF54" s="14"/>
      <c r="AG54" s="14"/>
      <c r="AH54" s="14"/>
      <c r="AI54" s="14"/>
      <c r="AJ54" s="14"/>
      <c r="AK54" s="14"/>
      <c r="AL54" s="14"/>
      <c r="AM54" s="14"/>
      <c r="AN54" s="14"/>
      <c r="AO54" s="14"/>
      <c r="AP54" s="14"/>
      <c r="AQ54" s="14"/>
      <c r="AR54" s="14"/>
      <c r="AS54" s="14"/>
      <c r="AT54" s="14"/>
      <c r="AU54" s="14"/>
      <c r="AV54" s="14"/>
      <c r="AW54" s="14"/>
      <c r="AX54" s="14"/>
      <c r="AY54" s="14"/>
      <c r="AZ54" s="14"/>
      <c r="BA54" s="14"/>
      <c r="BB54" s="14"/>
      <c r="BC54" s="14"/>
      <c r="BD54" s="81"/>
      <c r="BE54" s="81"/>
      <c r="BF54" s="40"/>
      <c r="BG54" s="1"/>
      <c r="BH54" s="1"/>
      <c r="BI54" s="1"/>
      <c r="BJ54" s="1"/>
      <c r="BK54" s="1"/>
      <c r="BL54" s="1"/>
      <c r="BM54" s="1"/>
      <c r="BN54" s="1"/>
      <c r="BO54" s="1"/>
    </row>
    <row r="55" spans="1:67" s="41" customFormat="1" x14ac:dyDescent="0.25">
      <c r="A55" s="14"/>
      <c r="B55" s="144"/>
      <c r="C55" s="14"/>
      <c r="D55" s="14"/>
      <c r="E55" s="14"/>
      <c r="F55" s="15"/>
      <c r="G55" s="15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U55" s="14"/>
      <c r="V55" s="14"/>
      <c r="W55" s="14"/>
      <c r="X55" s="14"/>
      <c r="Y55" s="14"/>
      <c r="Z55" s="14"/>
      <c r="AA55" s="14"/>
      <c r="AB55" s="14"/>
      <c r="AC55" s="14"/>
      <c r="AD55" s="14"/>
      <c r="AE55" s="14"/>
      <c r="AF55" s="14"/>
      <c r="AG55" s="14"/>
      <c r="AH55" s="14"/>
      <c r="AI55" s="14"/>
      <c r="AJ55" s="14"/>
      <c r="AK55" s="14"/>
      <c r="AL55" s="14"/>
      <c r="AM55" s="14"/>
      <c r="AN55" s="14"/>
      <c r="AO55" s="14"/>
      <c r="AP55" s="14"/>
      <c r="AQ55" s="14"/>
      <c r="AR55" s="14"/>
      <c r="AS55" s="14"/>
      <c r="AT55" s="14"/>
      <c r="AU55" s="14"/>
      <c r="AV55" s="14"/>
      <c r="AW55" s="14"/>
      <c r="AX55" s="14"/>
      <c r="AY55" s="14"/>
      <c r="AZ55" s="14"/>
      <c r="BA55" s="14"/>
      <c r="BB55" s="14"/>
      <c r="BC55" s="14"/>
      <c r="BD55" s="159"/>
      <c r="BE55" s="159"/>
      <c r="BF55" s="40"/>
      <c r="BG55" s="1"/>
      <c r="BH55" s="1"/>
      <c r="BI55" s="1"/>
      <c r="BJ55" s="1"/>
      <c r="BK55" s="1"/>
      <c r="BL55" s="1"/>
      <c r="BM55" s="1"/>
      <c r="BN55" s="1"/>
      <c r="BO55" s="1"/>
    </row>
    <row r="56" spans="1:67" ht="15.75" thickBot="1" x14ac:dyDescent="0.3">
      <c r="A56" s="197"/>
      <c r="B56" s="197"/>
      <c r="C56" s="197"/>
      <c r="D56" s="197"/>
      <c r="E56" s="197"/>
      <c r="F56" s="197"/>
      <c r="G56" s="197"/>
      <c r="H56" s="197"/>
      <c r="I56" s="198"/>
      <c r="J56" s="198"/>
      <c r="K56" s="198"/>
      <c r="L56" s="198"/>
      <c r="M56" s="198"/>
      <c r="N56" s="198"/>
      <c r="O56" s="198"/>
      <c r="P56" s="198"/>
      <c r="Q56" s="198"/>
      <c r="R56" s="198"/>
      <c r="S56" s="198"/>
    </row>
    <row r="57" spans="1:67" ht="15.75" thickBot="1" x14ac:dyDescent="0.3">
      <c r="A57" s="270" t="s">
        <v>183</v>
      </c>
      <c r="B57" s="271"/>
      <c r="C57" s="271"/>
      <c r="D57" s="271"/>
      <c r="E57" s="271"/>
      <c r="F57" s="271"/>
      <c r="G57" s="271"/>
      <c r="H57" s="271"/>
      <c r="I57" s="271"/>
      <c r="J57" s="271"/>
      <c r="K57" s="271"/>
      <c r="L57" s="271"/>
      <c r="M57" s="271"/>
      <c r="N57" s="271"/>
      <c r="O57" s="271"/>
      <c r="P57" s="271"/>
      <c r="Q57" s="271"/>
      <c r="R57" s="272"/>
      <c r="S57" s="198"/>
    </row>
    <row r="58" spans="1:67" ht="14.45" customHeight="1" x14ac:dyDescent="0.25">
      <c r="A58" s="274" t="s">
        <v>5</v>
      </c>
      <c r="B58" s="279" t="s">
        <v>4</v>
      </c>
      <c r="C58" s="284" t="s">
        <v>197</v>
      </c>
      <c r="D58" s="284" t="s">
        <v>198</v>
      </c>
      <c r="E58" s="273" t="s">
        <v>8</v>
      </c>
      <c r="F58" s="273" t="s">
        <v>3</v>
      </c>
      <c r="G58" s="52" t="s">
        <v>17</v>
      </c>
      <c r="H58" s="193" t="s">
        <v>27</v>
      </c>
      <c r="I58" s="193" t="s">
        <v>40</v>
      </c>
      <c r="J58" s="193" t="s">
        <v>29</v>
      </c>
      <c r="K58" s="193" t="s">
        <v>116</v>
      </c>
      <c r="L58" s="193" t="s">
        <v>18</v>
      </c>
      <c r="M58" s="193" t="s">
        <v>19</v>
      </c>
      <c r="N58" s="193" t="s">
        <v>20</v>
      </c>
      <c r="O58" s="193" t="s">
        <v>21</v>
      </c>
      <c r="P58" s="193" t="s">
        <v>22</v>
      </c>
      <c r="Q58" s="193" t="s">
        <v>30</v>
      </c>
      <c r="R58" s="117" t="s">
        <v>117</v>
      </c>
      <c r="S58" s="198"/>
    </row>
    <row r="59" spans="1:67" ht="17.25" x14ac:dyDescent="0.25">
      <c r="A59" s="275"/>
      <c r="B59" s="280"/>
      <c r="C59" s="282"/>
      <c r="D59" s="282"/>
      <c r="E59" s="259"/>
      <c r="F59" s="259"/>
      <c r="G59" s="16" t="s">
        <v>193</v>
      </c>
      <c r="H59" s="194">
        <v>4.4000000000000004</v>
      </c>
      <c r="I59" s="194">
        <v>5.7</v>
      </c>
      <c r="J59" s="194">
        <v>7.2</v>
      </c>
      <c r="K59" s="194">
        <v>9.8000000000000007</v>
      </c>
      <c r="L59" s="194">
        <v>12.8</v>
      </c>
      <c r="M59" s="194">
        <v>20.100000000000001</v>
      </c>
      <c r="N59" s="194">
        <v>28.9</v>
      </c>
      <c r="O59" s="194">
        <v>39.299999999999997</v>
      </c>
      <c r="P59" s="194">
        <v>51.5</v>
      </c>
      <c r="Q59" s="194"/>
      <c r="R59" s="106"/>
      <c r="S59" s="198"/>
    </row>
    <row r="60" spans="1:67" ht="18" thickBot="1" x14ac:dyDescent="0.3">
      <c r="A60" s="276"/>
      <c r="B60" s="281"/>
      <c r="C60" s="283"/>
      <c r="D60" s="283"/>
      <c r="E60" s="260"/>
      <c r="F60" s="260"/>
      <c r="G60" s="43" t="s">
        <v>191</v>
      </c>
      <c r="H60" s="44">
        <v>0.7</v>
      </c>
      <c r="I60" s="45">
        <v>1</v>
      </c>
      <c r="J60" s="45">
        <v>1.2</v>
      </c>
      <c r="K60" s="45">
        <v>1.6</v>
      </c>
      <c r="L60" s="44">
        <v>2.1</v>
      </c>
      <c r="M60" s="44">
        <v>3.4</v>
      </c>
      <c r="N60" s="44">
        <v>4.8</v>
      </c>
      <c r="O60" s="44">
        <v>6.6</v>
      </c>
      <c r="P60" s="44">
        <v>8.6</v>
      </c>
      <c r="Q60" s="44">
        <v>11.3</v>
      </c>
      <c r="R60" s="46">
        <v>14.8</v>
      </c>
      <c r="S60" s="198"/>
    </row>
    <row r="61" spans="1:67" x14ac:dyDescent="0.25">
      <c r="A61" s="55" t="s">
        <v>2</v>
      </c>
      <c r="B61" s="160" t="s">
        <v>138</v>
      </c>
      <c r="C61" s="160">
        <v>32</v>
      </c>
      <c r="D61" s="160">
        <v>15</v>
      </c>
      <c r="E61" s="56" t="s">
        <v>10</v>
      </c>
      <c r="F61" s="261" t="s">
        <v>181</v>
      </c>
      <c r="G61" s="261"/>
      <c r="H61" s="118"/>
      <c r="I61" s="118"/>
      <c r="J61" s="118"/>
      <c r="K61" s="118"/>
      <c r="L61" s="119"/>
      <c r="M61" s="75"/>
      <c r="N61" s="75"/>
      <c r="O61" s="75"/>
      <c r="P61" s="75"/>
      <c r="Q61" s="75"/>
      <c r="R61" s="120"/>
      <c r="S61" s="198"/>
    </row>
    <row r="62" spans="1:67" s="41" customFormat="1" x14ac:dyDescent="0.25">
      <c r="A62" s="42" t="s">
        <v>2</v>
      </c>
      <c r="B62" s="161" t="s">
        <v>213</v>
      </c>
      <c r="C62" s="161">
        <v>23</v>
      </c>
      <c r="D62" s="161">
        <v>31</v>
      </c>
      <c r="E62" s="31" t="s">
        <v>10</v>
      </c>
      <c r="F62" s="317" t="s">
        <v>214</v>
      </c>
      <c r="G62" s="317"/>
      <c r="H62" s="231"/>
      <c r="I62" s="231"/>
      <c r="J62" s="231"/>
      <c r="K62" s="231"/>
      <c r="L62" s="231"/>
      <c r="M62" s="231"/>
      <c r="N62" s="231"/>
      <c r="O62" s="14"/>
      <c r="P62" s="14"/>
      <c r="Q62" s="14"/>
      <c r="R62" s="92"/>
      <c r="S62" s="198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</row>
    <row r="63" spans="1:67" s="41" customFormat="1" x14ac:dyDescent="0.25">
      <c r="A63" s="42" t="s">
        <v>2</v>
      </c>
      <c r="B63" s="161" t="s">
        <v>137</v>
      </c>
      <c r="C63" s="161">
        <v>23</v>
      </c>
      <c r="D63" s="161">
        <v>29</v>
      </c>
      <c r="E63" s="31" t="s">
        <v>9</v>
      </c>
      <c r="F63" s="313" t="s">
        <v>7</v>
      </c>
      <c r="G63" s="314"/>
      <c r="H63" s="116"/>
      <c r="I63" s="116"/>
      <c r="J63" s="116"/>
      <c r="K63" s="116"/>
      <c r="L63" s="116"/>
      <c r="M63" s="116"/>
      <c r="N63" s="116"/>
      <c r="O63" s="14"/>
      <c r="P63" s="14"/>
      <c r="Q63" s="14"/>
      <c r="R63" s="92"/>
      <c r="S63" s="198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</row>
    <row r="64" spans="1:67" s="41" customFormat="1" ht="16.149999999999999" customHeight="1" thickBot="1" x14ac:dyDescent="0.3">
      <c r="A64" s="125" t="s">
        <v>2</v>
      </c>
      <c r="B64" s="162" t="s">
        <v>140</v>
      </c>
      <c r="C64" s="162">
        <v>36</v>
      </c>
      <c r="D64" s="162">
        <v>54</v>
      </c>
      <c r="E64" s="122" t="s">
        <v>10</v>
      </c>
      <c r="F64" s="315" t="s">
        <v>16</v>
      </c>
      <c r="G64" s="316"/>
      <c r="H64" s="123"/>
      <c r="I64" s="123"/>
      <c r="J64" s="123"/>
      <c r="K64" s="123"/>
      <c r="L64" s="123"/>
      <c r="M64" s="123"/>
      <c r="N64" s="123"/>
      <c r="O64" s="123"/>
      <c r="P64" s="20"/>
      <c r="Q64" s="20"/>
      <c r="R64" s="124"/>
      <c r="S64" s="198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</row>
    <row r="65" spans="1:68" x14ac:dyDescent="0.25">
      <c r="A65" s="74" t="s">
        <v>2</v>
      </c>
      <c r="B65" s="165" t="s">
        <v>139</v>
      </c>
      <c r="C65" s="165">
        <v>21</v>
      </c>
      <c r="D65" s="165">
        <v>12</v>
      </c>
      <c r="E65" s="75" t="s">
        <v>9</v>
      </c>
      <c r="F65" s="264" t="s">
        <v>7</v>
      </c>
      <c r="G65" s="264"/>
      <c r="H65" s="76"/>
      <c r="I65" s="76"/>
      <c r="J65" s="76"/>
      <c r="K65" s="76"/>
      <c r="L65" s="75"/>
      <c r="M65" s="75"/>
      <c r="N65" s="75"/>
      <c r="O65" s="75"/>
      <c r="P65" s="75"/>
      <c r="Q65" s="75"/>
      <c r="R65" s="120"/>
      <c r="S65" s="198"/>
    </row>
    <row r="66" spans="1:68" x14ac:dyDescent="0.25">
      <c r="A66" s="13" t="s">
        <v>1</v>
      </c>
      <c r="B66" s="93" t="s">
        <v>37</v>
      </c>
      <c r="C66" s="18">
        <v>18.2</v>
      </c>
      <c r="D66" s="18">
        <v>20.2</v>
      </c>
      <c r="E66" s="14" t="s">
        <v>11</v>
      </c>
      <c r="F66" s="266" t="s">
        <v>147</v>
      </c>
      <c r="G66" s="266"/>
      <c r="H66" s="27"/>
      <c r="I66" s="27"/>
      <c r="J66" s="27"/>
      <c r="K66" s="27"/>
      <c r="L66" s="27"/>
      <c r="M66" s="27"/>
      <c r="N66" s="14"/>
      <c r="O66" s="14"/>
      <c r="P66" s="14"/>
      <c r="Q66" s="14"/>
      <c r="R66" s="92"/>
      <c r="S66" s="198"/>
    </row>
    <row r="67" spans="1:68" x14ac:dyDescent="0.25">
      <c r="A67" s="13" t="s">
        <v>0</v>
      </c>
      <c r="B67" s="18">
        <v>3150</v>
      </c>
      <c r="C67" s="18">
        <v>22</v>
      </c>
      <c r="D67" s="18">
        <v>24</v>
      </c>
      <c r="E67" s="14" t="s">
        <v>11</v>
      </c>
      <c r="F67" s="266" t="s">
        <v>141</v>
      </c>
      <c r="G67" s="266"/>
      <c r="H67" s="27"/>
      <c r="I67" s="27"/>
      <c r="J67" s="27"/>
      <c r="K67" s="27"/>
      <c r="L67" s="27"/>
      <c r="M67" s="27"/>
      <c r="N67" s="14"/>
      <c r="O67" s="14"/>
      <c r="P67" s="14"/>
      <c r="Q67" s="14"/>
      <c r="R67" s="92"/>
      <c r="S67" s="198"/>
    </row>
    <row r="68" spans="1:68" x14ac:dyDescent="0.25">
      <c r="A68" s="13" t="s">
        <v>2</v>
      </c>
      <c r="B68" s="18" t="s">
        <v>14</v>
      </c>
      <c r="C68" s="18">
        <v>23.4</v>
      </c>
      <c r="D68" s="18">
        <v>33</v>
      </c>
      <c r="E68" s="183" t="s">
        <v>38</v>
      </c>
      <c r="F68" s="266" t="s">
        <v>15</v>
      </c>
      <c r="G68" s="266"/>
      <c r="H68" s="27"/>
      <c r="I68" s="27"/>
      <c r="J68" s="27"/>
      <c r="K68" s="27"/>
      <c r="L68" s="27"/>
      <c r="M68" s="27"/>
      <c r="N68" s="27"/>
      <c r="O68" s="14"/>
      <c r="P68" s="14"/>
      <c r="Q68" s="14"/>
      <c r="R68" s="92"/>
      <c r="S68" s="198"/>
    </row>
    <row r="69" spans="1:68" ht="15.75" thickBot="1" x14ac:dyDescent="0.3">
      <c r="A69" s="19" t="s">
        <v>2</v>
      </c>
      <c r="B69" s="39" t="s">
        <v>13</v>
      </c>
      <c r="C69" s="39">
        <v>24</v>
      </c>
      <c r="D69" s="39">
        <v>44</v>
      </c>
      <c r="E69" s="183" t="s">
        <v>38</v>
      </c>
      <c r="F69" s="266" t="s">
        <v>16</v>
      </c>
      <c r="G69" s="266"/>
      <c r="H69" s="28"/>
      <c r="I69" s="28"/>
      <c r="J69" s="28"/>
      <c r="K69" s="28"/>
      <c r="L69" s="28"/>
      <c r="M69" s="28"/>
      <c r="N69" s="28"/>
      <c r="O69" s="28"/>
      <c r="P69" s="20"/>
      <c r="Q69" s="20"/>
      <c r="R69" s="124"/>
      <c r="S69" s="198"/>
    </row>
    <row r="70" spans="1:68" x14ac:dyDescent="0.25">
      <c r="A70" s="306" t="s">
        <v>79</v>
      </c>
      <c r="B70" s="307"/>
      <c r="C70" s="307"/>
      <c r="D70" s="307"/>
      <c r="E70" s="307"/>
      <c r="F70" s="307"/>
      <c r="G70" s="126" t="s">
        <v>42</v>
      </c>
      <c r="H70" s="193"/>
      <c r="I70" s="193"/>
      <c r="J70" s="193" t="s">
        <v>119</v>
      </c>
      <c r="K70" s="193" t="s">
        <v>118</v>
      </c>
      <c r="L70" s="193" t="s">
        <v>122</v>
      </c>
      <c r="M70" s="193" t="s">
        <v>109</v>
      </c>
      <c r="N70" s="193" t="s">
        <v>120</v>
      </c>
      <c r="O70" s="193" t="s">
        <v>120</v>
      </c>
      <c r="P70" s="53"/>
      <c r="Q70" s="53"/>
      <c r="R70" s="117"/>
      <c r="S70" s="198"/>
    </row>
    <row r="71" spans="1:68" ht="17.25" x14ac:dyDescent="0.25">
      <c r="A71" s="308"/>
      <c r="B71" s="309"/>
      <c r="C71" s="309"/>
      <c r="D71" s="309"/>
      <c r="E71" s="309"/>
      <c r="F71" s="309"/>
      <c r="G71" s="16" t="s">
        <v>193</v>
      </c>
      <c r="H71" s="114"/>
      <c r="I71" s="114"/>
      <c r="J71" s="114">
        <v>4.4000000000000004</v>
      </c>
      <c r="K71" s="114">
        <v>5.7</v>
      </c>
      <c r="L71" s="194">
        <v>7.2</v>
      </c>
      <c r="M71" s="194">
        <v>9.8000000000000007</v>
      </c>
      <c r="N71" s="194">
        <v>20.100000000000001</v>
      </c>
      <c r="O71" s="194">
        <v>20.100000000000001</v>
      </c>
      <c r="P71" s="194"/>
      <c r="Q71" s="194"/>
      <c r="R71" s="106"/>
      <c r="S71" s="198"/>
    </row>
    <row r="72" spans="1:68" s="41" customFormat="1" ht="18" thickBot="1" x14ac:dyDescent="0.3">
      <c r="A72" s="310"/>
      <c r="B72" s="311"/>
      <c r="C72" s="311"/>
      <c r="D72" s="311"/>
      <c r="E72" s="311"/>
      <c r="F72" s="311"/>
      <c r="G72" s="43" t="s">
        <v>191</v>
      </c>
      <c r="H72" s="45"/>
      <c r="I72" s="45"/>
      <c r="J72" s="45">
        <v>1.4</v>
      </c>
      <c r="K72" s="45">
        <v>2</v>
      </c>
      <c r="L72" s="45">
        <v>2.4</v>
      </c>
      <c r="M72" s="45">
        <v>3.2</v>
      </c>
      <c r="N72" s="130">
        <v>6.8</v>
      </c>
      <c r="O72" s="130">
        <v>6.8</v>
      </c>
      <c r="P72" s="130"/>
      <c r="Q72" s="130"/>
      <c r="R72" s="131"/>
      <c r="S72" s="198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</row>
    <row r="73" spans="1:68" s="41" customFormat="1" x14ac:dyDescent="0.25">
      <c r="A73" s="59" t="s">
        <v>0</v>
      </c>
      <c r="B73" s="60">
        <v>2850</v>
      </c>
      <c r="C73" s="60">
        <f>11.6*3</f>
        <v>34.799999999999997</v>
      </c>
      <c r="D73" s="14">
        <v>11.1</v>
      </c>
      <c r="E73" s="60" t="s">
        <v>11</v>
      </c>
      <c r="F73" s="312" t="s">
        <v>143</v>
      </c>
      <c r="G73" s="312"/>
      <c r="H73" s="303" t="s">
        <v>121</v>
      </c>
      <c r="I73" s="303"/>
      <c r="J73" s="27"/>
      <c r="K73" s="27"/>
      <c r="L73" s="27"/>
      <c r="M73" s="48"/>
      <c r="N73" s="50"/>
      <c r="O73" s="50"/>
      <c r="P73" s="50"/>
      <c r="Q73" s="50"/>
      <c r="R73" s="127"/>
      <c r="S73" s="198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</row>
    <row r="74" spans="1:68" s="41" customFormat="1" x14ac:dyDescent="0.25">
      <c r="A74" s="13" t="s">
        <v>2</v>
      </c>
      <c r="B74" s="18" t="s">
        <v>139</v>
      </c>
      <c r="C74" s="14">
        <v>21</v>
      </c>
      <c r="D74" s="14">
        <v>12</v>
      </c>
      <c r="E74" s="14" t="s">
        <v>9</v>
      </c>
      <c r="F74" s="266" t="s">
        <v>7</v>
      </c>
      <c r="G74" s="266"/>
      <c r="H74" s="304"/>
      <c r="I74" s="304"/>
      <c r="J74" s="27"/>
      <c r="K74" s="27"/>
      <c r="L74" s="27"/>
      <c r="M74" s="27"/>
      <c r="N74" s="8"/>
      <c r="O74" s="8"/>
      <c r="P74" s="8"/>
      <c r="Q74" s="8"/>
      <c r="R74" s="128"/>
      <c r="S74" s="198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</row>
    <row r="75" spans="1:68" x14ac:dyDescent="0.25">
      <c r="A75" s="13" t="s">
        <v>1</v>
      </c>
      <c r="B75" s="93" t="s">
        <v>37</v>
      </c>
      <c r="C75" s="14">
        <v>18.2</v>
      </c>
      <c r="D75" s="14">
        <v>20.2</v>
      </c>
      <c r="E75" s="14" t="s">
        <v>11</v>
      </c>
      <c r="F75" s="266" t="s">
        <v>147</v>
      </c>
      <c r="G75" s="266"/>
      <c r="H75" s="304"/>
      <c r="I75" s="304"/>
      <c r="J75" s="27"/>
      <c r="K75" s="27"/>
      <c r="L75" s="27"/>
      <c r="M75" s="27"/>
      <c r="N75" s="27"/>
      <c r="O75" s="27"/>
      <c r="P75" s="8"/>
      <c r="Q75" s="8"/>
      <c r="R75" s="128"/>
      <c r="S75" s="198"/>
      <c r="BP75" s="41"/>
    </row>
    <row r="76" spans="1:68" ht="15.75" thickBot="1" x14ac:dyDescent="0.3">
      <c r="A76" s="19" t="s">
        <v>0</v>
      </c>
      <c r="B76" s="20">
        <v>3150</v>
      </c>
      <c r="C76" s="20">
        <v>22</v>
      </c>
      <c r="D76" s="20">
        <v>24</v>
      </c>
      <c r="E76" s="20" t="s">
        <v>11</v>
      </c>
      <c r="F76" s="278" t="s">
        <v>141</v>
      </c>
      <c r="G76" s="278"/>
      <c r="H76" s="305"/>
      <c r="I76" s="305"/>
      <c r="J76" s="28"/>
      <c r="K76" s="28"/>
      <c r="L76" s="28"/>
      <c r="M76" s="28"/>
      <c r="N76" s="28"/>
      <c r="O76" s="28"/>
      <c r="P76" s="121"/>
      <c r="Q76" s="121"/>
      <c r="R76" s="129"/>
      <c r="S76" s="198"/>
    </row>
    <row r="77" spans="1:68" x14ac:dyDescent="0.25">
      <c r="A77" s="197"/>
      <c r="B77" s="197"/>
      <c r="C77" s="197"/>
      <c r="D77" s="197"/>
      <c r="E77" s="197"/>
      <c r="F77" s="197"/>
      <c r="G77" s="197"/>
      <c r="H77" s="197"/>
      <c r="I77" s="198"/>
      <c r="J77" s="198"/>
      <c r="K77" s="198"/>
      <c r="L77" s="198"/>
      <c r="M77" s="198"/>
      <c r="N77" s="198"/>
      <c r="O77" s="198"/>
      <c r="P77" s="198"/>
      <c r="Q77" s="198"/>
      <c r="R77" s="198"/>
      <c r="S77" s="198"/>
    </row>
    <row r="78" spans="1:68" s="41" customFormat="1" x14ac:dyDescent="0.25"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</row>
    <row r="79" spans="1:68" s="41" customFormat="1" ht="15.75" thickBot="1" x14ac:dyDescent="0.3">
      <c r="A79" s="197"/>
      <c r="B79" s="197"/>
      <c r="C79" s="197"/>
      <c r="D79" s="197"/>
      <c r="E79" s="197"/>
      <c r="F79" s="197"/>
      <c r="G79" s="197"/>
      <c r="H79" s="197"/>
      <c r="I79" s="198"/>
      <c r="J79" s="198"/>
      <c r="K79" s="198"/>
      <c r="L79" s="198"/>
      <c r="M79" s="198"/>
      <c r="N79" s="198"/>
      <c r="O79" s="198"/>
      <c r="P79" s="198"/>
      <c r="Q79" s="198"/>
      <c r="R79" s="198"/>
      <c r="S79" s="198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</row>
    <row r="80" spans="1:68" ht="15.75" thickBot="1" x14ac:dyDescent="0.3">
      <c r="A80" s="270" t="s">
        <v>185</v>
      </c>
      <c r="B80" s="271"/>
      <c r="C80" s="271"/>
      <c r="D80" s="271"/>
      <c r="E80" s="271"/>
      <c r="F80" s="271"/>
      <c r="G80" s="271"/>
      <c r="H80" s="271"/>
      <c r="I80" s="271"/>
      <c r="J80" s="271"/>
      <c r="K80" s="271"/>
      <c r="L80" s="271"/>
      <c r="M80" s="271"/>
      <c r="N80" s="271"/>
      <c r="O80" s="271"/>
      <c r="P80" s="271"/>
      <c r="Q80" s="271"/>
      <c r="R80" s="272"/>
      <c r="S80" s="198"/>
    </row>
    <row r="81" spans="1:106" ht="14.45" customHeight="1" x14ac:dyDescent="0.25">
      <c r="A81" s="274" t="s">
        <v>5</v>
      </c>
      <c r="B81" s="279" t="s">
        <v>4</v>
      </c>
      <c r="C81" s="284" t="s">
        <v>197</v>
      </c>
      <c r="D81" s="284" t="s">
        <v>198</v>
      </c>
      <c r="E81" s="273" t="s">
        <v>8</v>
      </c>
      <c r="F81" s="273" t="s">
        <v>3</v>
      </c>
      <c r="G81" s="52" t="s">
        <v>17</v>
      </c>
      <c r="H81" s="80" t="s">
        <v>27</v>
      </c>
      <c r="I81" s="80" t="s">
        <v>40</v>
      </c>
      <c r="J81" s="80" t="s">
        <v>29</v>
      </c>
      <c r="K81" s="80" t="s">
        <v>116</v>
      </c>
      <c r="L81" s="80" t="s">
        <v>18</v>
      </c>
      <c r="M81" s="80" t="s">
        <v>19</v>
      </c>
      <c r="N81" s="80" t="s">
        <v>20</v>
      </c>
      <c r="O81" s="80" t="s">
        <v>21</v>
      </c>
      <c r="P81" s="80" t="s">
        <v>22</v>
      </c>
      <c r="Q81" s="80" t="s">
        <v>30</v>
      </c>
      <c r="R81" s="117" t="s">
        <v>117</v>
      </c>
      <c r="S81" s="198"/>
    </row>
    <row r="82" spans="1:106" ht="14.45" customHeight="1" x14ac:dyDescent="0.25">
      <c r="A82" s="275"/>
      <c r="B82" s="280"/>
      <c r="C82" s="282"/>
      <c r="D82" s="282"/>
      <c r="E82" s="259"/>
      <c r="F82" s="259"/>
      <c r="G82" s="16" t="s">
        <v>192</v>
      </c>
      <c r="H82" s="82">
        <v>2.2000000000000002</v>
      </c>
      <c r="I82" s="82">
        <v>2.9</v>
      </c>
      <c r="J82" s="82">
        <v>3.6</v>
      </c>
      <c r="K82" s="82">
        <v>4.9000000000000004</v>
      </c>
      <c r="L82" s="82">
        <v>6.4</v>
      </c>
      <c r="M82" s="82">
        <v>10</v>
      </c>
      <c r="N82" s="82">
        <v>14.4</v>
      </c>
      <c r="O82" s="82">
        <v>19.7</v>
      </c>
      <c r="P82" s="82">
        <v>25.7</v>
      </c>
      <c r="Q82" s="82">
        <v>33.700000000000003</v>
      </c>
      <c r="R82" s="106">
        <v>44.2</v>
      </c>
      <c r="S82" s="198"/>
      <c r="CQ82" s="14"/>
      <c r="CR82" s="14"/>
      <c r="CS82" s="14"/>
      <c r="CT82" s="14"/>
      <c r="CU82" s="14"/>
      <c r="CV82" s="14"/>
      <c r="CW82" s="14"/>
      <c r="CX82" s="14"/>
      <c r="CY82" s="14"/>
      <c r="CZ82" s="14"/>
      <c r="DA82" s="14"/>
      <c r="DB82" s="14"/>
    </row>
    <row r="83" spans="1:106" ht="18" thickBot="1" x14ac:dyDescent="0.3">
      <c r="A83" s="276"/>
      <c r="B83" s="281"/>
      <c r="C83" s="283"/>
      <c r="D83" s="283"/>
      <c r="E83" s="260"/>
      <c r="F83" s="260"/>
      <c r="G83" s="43" t="s">
        <v>191</v>
      </c>
      <c r="H83" s="44">
        <v>0.7</v>
      </c>
      <c r="I83" s="45">
        <v>1</v>
      </c>
      <c r="J83" s="45">
        <v>1.2</v>
      </c>
      <c r="K83" s="45">
        <v>1.6</v>
      </c>
      <c r="L83" s="44">
        <v>2.1</v>
      </c>
      <c r="M83" s="44">
        <v>3.4</v>
      </c>
      <c r="N83" s="44">
        <v>4.8</v>
      </c>
      <c r="O83" s="44">
        <v>6.6</v>
      </c>
      <c r="P83" s="44">
        <v>8.6</v>
      </c>
      <c r="Q83" s="44">
        <v>11.3</v>
      </c>
      <c r="R83" s="46">
        <v>14.8</v>
      </c>
      <c r="S83" s="198"/>
      <c r="CQ83" s="14"/>
      <c r="CR83" s="14"/>
      <c r="CS83" s="14"/>
      <c r="CT83" s="14"/>
      <c r="CU83" s="14"/>
      <c r="CV83" s="14"/>
      <c r="CW83" s="14"/>
      <c r="CX83" s="14"/>
      <c r="CY83" s="14"/>
      <c r="CZ83" s="14"/>
      <c r="DA83" s="14"/>
      <c r="DB83" s="14"/>
    </row>
    <row r="84" spans="1:106" x14ac:dyDescent="0.25">
      <c r="A84" s="42" t="s">
        <v>2</v>
      </c>
      <c r="B84" s="160" t="s">
        <v>138</v>
      </c>
      <c r="C84" s="182">
        <v>32</v>
      </c>
      <c r="D84" s="161">
        <v>15</v>
      </c>
      <c r="E84" s="31" t="s">
        <v>10</v>
      </c>
      <c r="F84" s="261" t="s">
        <v>181</v>
      </c>
      <c r="G84" s="261"/>
      <c r="H84" s="109"/>
      <c r="I84" s="109"/>
      <c r="J84" s="109"/>
      <c r="K84" s="109"/>
      <c r="L84" s="109"/>
      <c r="M84" s="138"/>
      <c r="N84" s="138"/>
      <c r="O84" s="14"/>
      <c r="P84" s="14"/>
      <c r="Q84" s="14"/>
      <c r="R84" s="92"/>
      <c r="S84" s="198"/>
      <c r="CQ84" s="112"/>
      <c r="CR84" s="112"/>
      <c r="CS84" s="112"/>
      <c r="CT84" s="112"/>
      <c r="CU84" s="112"/>
      <c r="CV84" s="112"/>
      <c r="CW84" s="112"/>
      <c r="CX84" s="112"/>
      <c r="CY84" s="112"/>
      <c r="CZ84" s="112"/>
      <c r="DA84" s="110"/>
      <c r="DB84" s="14"/>
    </row>
    <row r="85" spans="1:106" s="41" customFormat="1" x14ac:dyDescent="0.25">
      <c r="A85" s="42" t="s">
        <v>2</v>
      </c>
      <c r="B85" s="161" t="s">
        <v>213</v>
      </c>
      <c r="C85" s="161">
        <v>23</v>
      </c>
      <c r="D85" s="161">
        <v>31</v>
      </c>
      <c r="E85" s="31" t="s">
        <v>10</v>
      </c>
      <c r="F85" s="317" t="s">
        <v>214</v>
      </c>
      <c r="G85" s="317"/>
      <c r="H85" s="231"/>
      <c r="I85" s="231"/>
      <c r="J85" s="231"/>
      <c r="K85" s="231"/>
      <c r="L85" s="231"/>
      <c r="M85" s="231"/>
      <c r="N85" s="231"/>
      <c r="O85" s="14"/>
      <c r="P85" s="14"/>
      <c r="Q85" s="14"/>
      <c r="R85" s="92"/>
      <c r="S85" s="198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CQ85" s="112"/>
      <c r="CR85" s="112"/>
      <c r="CS85" s="112"/>
      <c r="CT85" s="112"/>
      <c r="CU85" s="112"/>
      <c r="CV85" s="112"/>
      <c r="CW85" s="112"/>
      <c r="CX85" s="112"/>
      <c r="CY85" s="112"/>
      <c r="CZ85" s="112"/>
      <c r="DA85" s="110"/>
      <c r="DB85" s="14"/>
    </row>
    <row r="86" spans="1:106" x14ac:dyDescent="0.25">
      <c r="A86" s="42" t="s">
        <v>2</v>
      </c>
      <c r="B86" s="161" t="s">
        <v>137</v>
      </c>
      <c r="C86" s="161">
        <v>23</v>
      </c>
      <c r="D86" s="161">
        <v>29</v>
      </c>
      <c r="E86" s="31" t="s">
        <v>9</v>
      </c>
      <c r="F86" s="313" t="s">
        <v>7</v>
      </c>
      <c r="G86" s="314"/>
      <c r="H86" s="116"/>
      <c r="I86" s="116"/>
      <c r="J86" s="116"/>
      <c r="K86" s="116"/>
      <c r="L86" s="116"/>
      <c r="M86" s="116"/>
      <c r="N86" s="116"/>
      <c r="O86" s="116"/>
      <c r="P86" s="116"/>
      <c r="Q86" s="14"/>
      <c r="R86" s="92"/>
      <c r="S86" s="198"/>
      <c r="CQ86" s="111"/>
      <c r="CR86" s="111"/>
      <c r="CS86" s="111"/>
      <c r="CT86" s="111"/>
      <c r="CU86" s="111"/>
      <c r="CV86" s="111"/>
      <c r="CW86" s="111"/>
      <c r="CX86" s="111"/>
      <c r="CY86" s="111"/>
      <c r="CZ86" s="111"/>
      <c r="DA86" s="111"/>
      <c r="DB86" s="14"/>
    </row>
    <row r="87" spans="1:106" ht="15.75" thickBot="1" x14ac:dyDescent="0.3">
      <c r="A87" s="125" t="s">
        <v>2</v>
      </c>
      <c r="B87" s="162" t="s">
        <v>140</v>
      </c>
      <c r="C87" s="162">
        <v>36</v>
      </c>
      <c r="D87" s="162">
        <v>54</v>
      </c>
      <c r="E87" s="122" t="s">
        <v>10</v>
      </c>
      <c r="F87" s="315" t="s">
        <v>16</v>
      </c>
      <c r="G87" s="316"/>
      <c r="H87" s="123"/>
      <c r="I87" s="123"/>
      <c r="J87" s="123"/>
      <c r="K87" s="123"/>
      <c r="L87" s="123"/>
      <c r="M87" s="123"/>
      <c r="N87" s="123"/>
      <c r="O87" s="123"/>
      <c r="P87" s="123"/>
      <c r="Q87" s="123"/>
      <c r="R87" s="139"/>
      <c r="S87" s="198"/>
      <c r="CQ87" s="14"/>
      <c r="CR87" s="14"/>
      <c r="CS87" s="14"/>
      <c r="CT87" s="14"/>
      <c r="CU87" s="14"/>
      <c r="CV87" s="14"/>
      <c r="CW87" s="14"/>
      <c r="CX87" s="14"/>
      <c r="CY87" s="14"/>
      <c r="CZ87" s="14"/>
      <c r="DA87" s="14"/>
      <c r="DB87" s="14"/>
    </row>
    <row r="88" spans="1:106" x14ac:dyDescent="0.25">
      <c r="A88" s="74" t="s">
        <v>2</v>
      </c>
      <c r="B88" s="165" t="s">
        <v>139</v>
      </c>
      <c r="C88" s="165">
        <v>21</v>
      </c>
      <c r="D88" s="165">
        <v>12</v>
      </c>
      <c r="E88" s="75" t="s">
        <v>9</v>
      </c>
      <c r="F88" s="302" t="s">
        <v>7</v>
      </c>
      <c r="G88" s="302"/>
      <c r="H88" s="76"/>
      <c r="I88" s="76"/>
      <c r="J88" s="76"/>
      <c r="K88" s="76"/>
      <c r="L88" s="76"/>
      <c r="M88" s="76"/>
      <c r="N88" s="75"/>
      <c r="O88" s="75"/>
      <c r="P88" s="75"/>
      <c r="Q88" s="75"/>
      <c r="R88" s="120"/>
      <c r="S88" s="198"/>
    </row>
    <row r="89" spans="1:106" x14ac:dyDescent="0.25">
      <c r="A89" s="13" t="s">
        <v>1</v>
      </c>
      <c r="B89" s="93" t="s">
        <v>37</v>
      </c>
      <c r="C89" s="18">
        <v>18.2</v>
      </c>
      <c r="D89" s="18">
        <v>20.2</v>
      </c>
      <c r="E89" s="14" t="s">
        <v>11</v>
      </c>
      <c r="F89" s="266" t="s">
        <v>147</v>
      </c>
      <c r="G89" s="266"/>
      <c r="H89" s="27"/>
      <c r="I89" s="27"/>
      <c r="J89" s="27"/>
      <c r="K89" s="27"/>
      <c r="L89" s="27"/>
      <c r="M89" s="27"/>
      <c r="N89" s="27"/>
      <c r="O89" s="27"/>
      <c r="P89" s="14"/>
      <c r="Q89" s="14"/>
      <c r="R89" s="92"/>
      <c r="S89" s="198"/>
    </row>
    <row r="90" spans="1:106" x14ac:dyDescent="0.25">
      <c r="A90" s="13" t="s">
        <v>0</v>
      </c>
      <c r="B90" s="18">
        <v>3150</v>
      </c>
      <c r="C90" s="18">
        <v>22</v>
      </c>
      <c r="D90" s="18">
        <v>24</v>
      </c>
      <c r="E90" s="14" t="s">
        <v>11</v>
      </c>
      <c r="F90" s="266" t="s">
        <v>141</v>
      </c>
      <c r="G90" s="266"/>
      <c r="H90" s="27"/>
      <c r="I90" s="27"/>
      <c r="J90" s="27"/>
      <c r="K90" s="27"/>
      <c r="L90" s="27"/>
      <c r="M90" s="27"/>
      <c r="N90" s="27"/>
      <c r="O90" s="27"/>
      <c r="P90" s="14"/>
      <c r="Q90" s="14"/>
      <c r="R90" s="92"/>
      <c r="S90" s="198"/>
    </row>
    <row r="91" spans="1:106" s="41" customFormat="1" x14ac:dyDescent="0.25">
      <c r="A91" s="13" t="s">
        <v>2</v>
      </c>
      <c r="B91" s="18" t="s">
        <v>14</v>
      </c>
      <c r="C91" s="18">
        <v>23.4</v>
      </c>
      <c r="D91" s="18">
        <v>33</v>
      </c>
      <c r="E91" s="183" t="s">
        <v>38</v>
      </c>
      <c r="F91" s="266" t="s">
        <v>15</v>
      </c>
      <c r="G91" s="266"/>
      <c r="H91" s="27"/>
      <c r="I91" s="27"/>
      <c r="J91" s="27"/>
      <c r="K91" s="27"/>
      <c r="L91" s="27"/>
      <c r="M91" s="27"/>
      <c r="N91" s="27"/>
      <c r="O91" s="27"/>
      <c r="P91" s="27"/>
      <c r="Q91" s="14"/>
      <c r="R91" s="92"/>
      <c r="S91" s="198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</row>
    <row r="92" spans="1:106" ht="15.75" thickBot="1" x14ac:dyDescent="0.3">
      <c r="A92" s="19" t="s">
        <v>2</v>
      </c>
      <c r="B92" s="39" t="s">
        <v>13</v>
      </c>
      <c r="C92" s="39">
        <v>24</v>
      </c>
      <c r="D92" s="39">
        <v>44</v>
      </c>
      <c r="E92" s="183" t="s">
        <v>38</v>
      </c>
      <c r="F92" s="266" t="s">
        <v>16</v>
      </c>
      <c r="G92" s="266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91"/>
      <c r="S92" s="198"/>
    </row>
    <row r="93" spans="1:106" x14ac:dyDescent="0.25">
      <c r="A93" s="306" t="s">
        <v>79</v>
      </c>
      <c r="B93" s="307"/>
      <c r="C93" s="307"/>
      <c r="D93" s="307"/>
      <c r="E93" s="307"/>
      <c r="F93" s="307"/>
      <c r="G93" s="126" t="s">
        <v>42</v>
      </c>
      <c r="H93" s="80"/>
      <c r="I93" s="80"/>
      <c r="J93" s="80" t="s">
        <v>119</v>
      </c>
      <c r="K93" s="80" t="s">
        <v>118</v>
      </c>
      <c r="L93" s="80" t="s">
        <v>122</v>
      </c>
      <c r="M93" s="80" t="s">
        <v>109</v>
      </c>
      <c r="N93" s="80" t="s">
        <v>120</v>
      </c>
      <c r="O93" s="80" t="s">
        <v>120</v>
      </c>
      <c r="P93" s="53" t="s">
        <v>123</v>
      </c>
      <c r="Q93" s="80" t="s">
        <v>124</v>
      </c>
      <c r="R93" s="117" t="s">
        <v>125</v>
      </c>
      <c r="S93" s="198"/>
    </row>
    <row r="94" spans="1:106" s="41" customFormat="1" ht="17.25" x14ac:dyDescent="0.25">
      <c r="A94" s="308"/>
      <c r="B94" s="309"/>
      <c r="C94" s="309"/>
      <c r="D94" s="309"/>
      <c r="E94" s="309"/>
      <c r="F94" s="309"/>
      <c r="G94" s="16" t="s">
        <v>192</v>
      </c>
      <c r="H94" s="114"/>
      <c r="I94" s="114"/>
      <c r="J94" s="114">
        <v>2.2000000000000002</v>
      </c>
      <c r="K94" s="114">
        <v>2.9</v>
      </c>
      <c r="L94" s="82">
        <v>3.6</v>
      </c>
      <c r="M94" s="82">
        <v>4.9000000000000004</v>
      </c>
      <c r="N94" s="82">
        <v>10</v>
      </c>
      <c r="O94" s="82">
        <v>10</v>
      </c>
      <c r="P94" s="82">
        <v>14.4</v>
      </c>
      <c r="Q94" s="82">
        <v>19.7</v>
      </c>
      <c r="R94" s="106">
        <v>25.7</v>
      </c>
      <c r="S94" s="198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</row>
    <row r="95" spans="1:106" s="41" customFormat="1" ht="18" thickBot="1" x14ac:dyDescent="0.3">
      <c r="A95" s="310"/>
      <c r="B95" s="311"/>
      <c r="C95" s="311"/>
      <c r="D95" s="311"/>
      <c r="E95" s="311"/>
      <c r="F95" s="311"/>
      <c r="G95" s="43" t="s">
        <v>191</v>
      </c>
      <c r="H95" s="45"/>
      <c r="I95" s="45"/>
      <c r="J95" s="45">
        <v>1.4</v>
      </c>
      <c r="K95" s="45">
        <v>2</v>
      </c>
      <c r="L95" s="45">
        <v>2.4</v>
      </c>
      <c r="M95" s="45">
        <v>3.2</v>
      </c>
      <c r="N95" s="130">
        <v>6.8</v>
      </c>
      <c r="O95" s="130">
        <v>6.8</v>
      </c>
      <c r="P95" s="130">
        <v>9.1999999999999993</v>
      </c>
      <c r="Q95" s="130">
        <v>6.6</v>
      </c>
      <c r="R95" s="131">
        <v>17.2</v>
      </c>
      <c r="S95" s="198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</row>
    <row r="96" spans="1:106" s="41" customFormat="1" x14ac:dyDescent="0.25">
      <c r="A96" s="59" t="s">
        <v>0</v>
      </c>
      <c r="B96" s="179">
        <v>2850</v>
      </c>
      <c r="C96" s="60">
        <f>11.6*3</f>
        <v>34.799999999999997</v>
      </c>
      <c r="D96" s="14">
        <v>11.1</v>
      </c>
      <c r="E96" s="60" t="s">
        <v>11</v>
      </c>
      <c r="F96" s="312" t="s">
        <v>143</v>
      </c>
      <c r="G96" s="312"/>
      <c r="H96" s="303" t="s">
        <v>121</v>
      </c>
      <c r="I96" s="303"/>
      <c r="J96" s="27"/>
      <c r="K96" s="27"/>
      <c r="L96" s="27"/>
      <c r="M96" s="48"/>
      <c r="N96" s="48"/>
      <c r="O96" s="48"/>
      <c r="P96" s="50"/>
      <c r="Q96" s="50"/>
      <c r="R96" s="127"/>
      <c r="S96" s="198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</row>
    <row r="97" spans="1:85" x14ac:dyDescent="0.25">
      <c r="A97" s="13" t="s">
        <v>2</v>
      </c>
      <c r="B97" s="18" t="s">
        <v>139</v>
      </c>
      <c r="C97" s="14">
        <v>21</v>
      </c>
      <c r="D97" s="14">
        <v>12</v>
      </c>
      <c r="E97" s="14" t="s">
        <v>9</v>
      </c>
      <c r="F97" s="264" t="s">
        <v>7</v>
      </c>
      <c r="G97" s="264"/>
      <c r="H97" s="304"/>
      <c r="I97" s="304"/>
      <c r="J97" s="27"/>
      <c r="K97" s="27"/>
      <c r="L97" s="27"/>
      <c r="M97" s="27"/>
      <c r="N97" s="27"/>
      <c r="O97" s="27"/>
      <c r="P97" s="8"/>
      <c r="Q97" s="8"/>
      <c r="R97" s="128"/>
      <c r="S97" s="198"/>
    </row>
    <row r="98" spans="1:85" x14ac:dyDescent="0.25">
      <c r="A98" s="13" t="s">
        <v>1</v>
      </c>
      <c r="B98" s="93" t="s">
        <v>37</v>
      </c>
      <c r="C98" s="14">
        <v>18.2</v>
      </c>
      <c r="D98" s="14">
        <v>20.2</v>
      </c>
      <c r="E98" s="14" t="s">
        <v>11</v>
      </c>
      <c r="F98" s="266" t="s">
        <v>147</v>
      </c>
      <c r="G98" s="266"/>
      <c r="H98" s="304"/>
      <c r="I98" s="304"/>
      <c r="J98" s="27"/>
      <c r="K98" s="27"/>
      <c r="L98" s="27"/>
      <c r="M98" s="27"/>
      <c r="N98" s="27"/>
      <c r="O98" s="27"/>
      <c r="P98" s="27"/>
      <c r="Q98" s="27"/>
      <c r="R98" s="128"/>
      <c r="S98" s="198"/>
    </row>
    <row r="99" spans="1:85" s="41" customFormat="1" ht="15.75" thickBot="1" x14ac:dyDescent="0.3">
      <c r="A99" s="19" t="s">
        <v>0</v>
      </c>
      <c r="B99" s="20">
        <v>3150</v>
      </c>
      <c r="C99" s="20">
        <v>22</v>
      </c>
      <c r="D99" s="20">
        <v>24</v>
      </c>
      <c r="E99" s="20" t="s">
        <v>11</v>
      </c>
      <c r="F99" s="278" t="s">
        <v>141</v>
      </c>
      <c r="G99" s="278"/>
      <c r="H99" s="305"/>
      <c r="I99" s="305"/>
      <c r="J99" s="28"/>
      <c r="K99" s="28"/>
      <c r="L99" s="28"/>
      <c r="M99" s="28"/>
      <c r="N99" s="28"/>
      <c r="O99" s="28"/>
      <c r="P99" s="28"/>
      <c r="Q99" s="28"/>
      <c r="R99" s="129"/>
      <c r="S99" s="198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</row>
    <row r="100" spans="1:85" s="41" customFormat="1" ht="15.75" thickBot="1" x14ac:dyDescent="0.3">
      <c r="A100" s="197"/>
      <c r="B100" s="197"/>
      <c r="C100" s="197"/>
      <c r="D100" s="197"/>
      <c r="E100" s="197"/>
      <c r="F100" s="197"/>
      <c r="G100" s="197"/>
      <c r="H100" s="197"/>
      <c r="I100" s="198"/>
      <c r="J100" s="198"/>
      <c r="K100" s="198"/>
      <c r="L100" s="198"/>
      <c r="M100" s="198"/>
      <c r="N100" s="198"/>
      <c r="O100" s="198"/>
      <c r="P100" s="198"/>
      <c r="Q100" s="198"/>
      <c r="R100" s="198"/>
      <c r="S100" s="198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</row>
    <row r="101" spans="1:85" ht="15.75" thickBot="1" x14ac:dyDescent="0.3">
      <c r="BI101" s="296" t="s">
        <v>188</v>
      </c>
      <c r="BJ101" s="297"/>
      <c r="BK101" s="297"/>
      <c r="BL101" s="297"/>
      <c r="BM101" s="297"/>
      <c r="BN101" s="297"/>
      <c r="BO101" s="297"/>
      <c r="BP101" s="297"/>
      <c r="BQ101" s="297"/>
      <c r="BR101" s="297"/>
      <c r="BS101" s="297"/>
      <c r="BT101" s="297"/>
      <c r="BU101" s="297"/>
      <c r="BV101" s="297"/>
      <c r="BW101" s="297"/>
      <c r="BX101" s="297"/>
      <c r="BY101" s="297"/>
      <c r="BZ101" s="297"/>
      <c r="CA101" s="297"/>
      <c r="CB101" s="297"/>
      <c r="CC101" s="297"/>
      <c r="CD101" s="297"/>
      <c r="CE101" s="297"/>
      <c r="CF101" s="297"/>
      <c r="CG101" s="298"/>
    </row>
    <row r="102" spans="1:85" s="41" customFormat="1" ht="15.75" thickBot="1" x14ac:dyDescent="0.3"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99"/>
      <c r="BJ102" s="200"/>
      <c r="BK102" s="200"/>
      <c r="BL102" s="200"/>
      <c r="BM102" s="200"/>
      <c r="BN102" s="200"/>
      <c r="BO102" s="200"/>
      <c r="BP102" s="200"/>
      <c r="BQ102" s="200"/>
      <c r="BR102" s="200"/>
      <c r="BS102" s="200"/>
      <c r="BT102" s="200"/>
      <c r="BU102" s="200"/>
      <c r="BV102" s="200"/>
      <c r="BW102" s="200"/>
      <c r="BX102" s="200"/>
      <c r="BY102" s="200"/>
      <c r="BZ102" s="200"/>
      <c r="CA102" s="200"/>
      <c r="CB102" s="200"/>
      <c r="CC102" s="200"/>
      <c r="CD102" s="200"/>
      <c r="CE102" s="200"/>
      <c r="CF102" s="200"/>
      <c r="CG102" s="201"/>
    </row>
    <row r="103" spans="1:85" s="41" customFormat="1" x14ac:dyDescent="0.25"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32" t="s">
        <v>17</v>
      </c>
      <c r="BJ103" s="133"/>
      <c r="BK103" s="133"/>
      <c r="BL103" s="299" t="s">
        <v>27</v>
      </c>
      <c r="BM103" s="300"/>
      <c r="BN103" s="299" t="s">
        <v>28</v>
      </c>
      <c r="BO103" s="300"/>
      <c r="BP103" s="299" t="s">
        <v>29</v>
      </c>
      <c r="BQ103" s="300"/>
      <c r="BR103" s="299" t="s">
        <v>24</v>
      </c>
      <c r="BS103" s="300"/>
      <c r="BT103" s="299" t="s">
        <v>18</v>
      </c>
      <c r="BU103" s="300"/>
      <c r="BV103" s="299" t="s">
        <v>19</v>
      </c>
      <c r="BW103" s="300"/>
      <c r="BX103" s="299" t="s">
        <v>20</v>
      </c>
      <c r="BY103" s="300"/>
      <c r="BZ103" s="299" t="s">
        <v>21</v>
      </c>
      <c r="CA103" s="300"/>
      <c r="CB103" s="299" t="s">
        <v>22</v>
      </c>
      <c r="CC103" s="300"/>
      <c r="CD103" s="299" t="s">
        <v>30</v>
      </c>
      <c r="CE103" s="300"/>
      <c r="CF103" s="299" t="s">
        <v>31</v>
      </c>
      <c r="CG103" s="301"/>
    </row>
    <row r="104" spans="1:85" s="41" customFormat="1" ht="17.25" x14ac:dyDescent="0.25"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34" t="s">
        <v>187</v>
      </c>
      <c r="BJ104" s="135"/>
      <c r="BK104" s="135"/>
      <c r="BL104" s="291">
        <v>9.9314665903109542E-2</v>
      </c>
      <c r="BM104" s="292"/>
      <c r="BN104" s="291">
        <v>0.12971711464895941</v>
      </c>
      <c r="BO104" s="292"/>
      <c r="BP104" s="291">
        <v>0.16417322322758926</v>
      </c>
      <c r="BQ104" s="292"/>
      <c r="BR104" s="291">
        <v>0.2234579982819965</v>
      </c>
      <c r="BS104" s="292"/>
      <c r="BT104" s="291">
        <v>0.29186350796015864</v>
      </c>
      <c r="BU104" s="292"/>
      <c r="BV104" s="291">
        <v>0.45603673118774801</v>
      </c>
      <c r="BW104" s="292"/>
      <c r="BX104" s="291">
        <v>0.65669289291035704</v>
      </c>
      <c r="BY104" s="292"/>
      <c r="BZ104" s="291">
        <v>0.893831993127986</v>
      </c>
      <c r="CA104" s="292"/>
      <c r="CB104" s="291">
        <v>1.1674540318406346</v>
      </c>
      <c r="CC104" s="292"/>
      <c r="CD104" s="291">
        <v>1.5327901242699307</v>
      </c>
      <c r="CE104" s="292"/>
      <c r="CF104" s="291">
        <v>2.0111219845379686</v>
      </c>
      <c r="CG104" s="295"/>
    </row>
    <row r="105" spans="1:85" ht="14.45" customHeight="1" x14ac:dyDescent="0.25">
      <c r="BI105" s="293" t="s">
        <v>78</v>
      </c>
      <c r="BJ105" s="289" t="s">
        <v>199</v>
      </c>
      <c r="BK105" s="289" t="s">
        <v>190</v>
      </c>
      <c r="BL105" s="289" t="s">
        <v>194</v>
      </c>
      <c r="BM105" s="289" t="s">
        <v>195</v>
      </c>
      <c r="BN105" s="289" t="s">
        <v>194</v>
      </c>
      <c r="BO105" s="289" t="s">
        <v>195</v>
      </c>
      <c r="BP105" s="289" t="s">
        <v>194</v>
      </c>
      <c r="BQ105" s="289" t="s">
        <v>195</v>
      </c>
      <c r="BR105" s="289" t="s">
        <v>194</v>
      </c>
      <c r="BS105" s="289" t="s">
        <v>195</v>
      </c>
      <c r="BT105" s="289" t="s">
        <v>194</v>
      </c>
      <c r="BU105" s="289" t="s">
        <v>195</v>
      </c>
      <c r="BV105" s="289" t="s">
        <v>194</v>
      </c>
      <c r="BW105" s="289" t="s">
        <v>195</v>
      </c>
      <c r="BX105" s="289" t="s">
        <v>194</v>
      </c>
      <c r="BY105" s="289" t="s">
        <v>195</v>
      </c>
      <c r="BZ105" s="289" t="s">
        <v>194</v>
      </c>
      <c r="CA105" s="289" t="s">
        <v>195</v>
      </c>
      <c r="CB105" s="289" t="s">
        <v>194</v>
      </c>
      <c r="CC105" s="289" t="s">
        <v>195</v>
      </c>
      <c r="CD105" s="289" t="s">
        <v>194</v>
      </c>
      <c r="CE105" s="289" t="s">
        <v>195</v>
      </c>
      <c r="CF105" s="289" t="s">
        <v>194</v>
      </c>
      <c r="CG105" s="289" t="s">
        <v>195</v>
      </c>
    </row>
    <row r="106" spans="1:85" ht="27.6" customHeight="1" x14ac:dyDescent="0.25">
      <c r="BI106" s="294"/>
      <c r="BJ106" s="290"/>
      <c r="BK106" s="290"/>
      <c r="BL106" s="290"/>
      <c r="BM106" s="290"/>
      <c r="BN106" s="290"/>
      <c r="BO106" s="290"/>
      <c r="BP106" s="290"/>
      <c r="BQ106" s="290"/>
      <c r="BR106" s="290"/>
      <c r="BS106" s="290"/>
      <c r="BT106" s="290"/>
      <c r="BU106" s="290"/>
      <c r="BV106" s="290"/>
      <c r="BW106" s="290"/>
      <c r="BX106" s="290"/>
      <c r="BY106" s="290"/>
      <c r="BZ106" s="290"/>
      <c r="CA106" s="290"/>
      <c r="CB106" s="290"/>
      <c r="CC106" s="290"/>
      <c r="CD106" s="290"/>
      <c r="CE106" s="290"/>
      <c r="CF106" s="290"/>
      <c r="CG106" s="290"/>
    </row>
    <row r="107" spans="1:85" x14ac:dyDescent="0.25">
      <c r="BI107" s="190" t="s">
        <v>70</v>
      </c>
      <c r="BJ107" s="195">
        <v>66</v>
      </c>
      <c r="BK107" s="195">
        <v>12.25</v>
      </c>
      <c r="BL107" s="202">
        <f>BJ107*$BL$104</f>
        <v>6.55476794960523</v>
      </c>
      <c r="BM107" s="203">
        <f>BK107*$BL$104</f>
        <v>1.216604657313092</v>
      </c>
      <c r="BN107" s="202">
        <f>BJ107*$BN$104</f>
        <v>8.5613295668313203</v>
      </c>
      <c r="BO107" s="203">
        <f>BK107*$BN$104</f>
        <v>1.5890346544497527</v>
      </c>
      <c r="BP107" s="202">
        <f>BJ107*$BP$104</f>
        <v>10.835432733020891</v>
      </c>
      <c r="BQ107" s="203">
        <f>BK107*$BP$104</f>
        <v>2.0111219845379686</v>
      </c>
      <c r="BR107" s="202">
        <f>BJ107*$BR$104</f>
        <v>14.748227886611769</v>
      </c>
      <c r="BS107" s="203">
        <f>BK107*$BR$104</f>
        <v>2.7373604789544572</v>
      </c>
      <c r="BT107" s="202">
        <f>BJ107*$BT$104</f>
        <v>19.26299152537047</v>
      </c>
      <c r="BU107" s="203">
        <f>BK107*$BT$104</f>
        <v>3.5753279725119436</v>
      </c>
      <c r="BV107" s="202">
        <f>BJ107*$BV$104</f>
        <v>30.098424258391368</v>
      </c>
      <c r="BW107" s="203">
        <f>BK107*$BV$104</f>
        <v>5.5864499570499131</v>
      </c>
      <c r="BX107" s="202">
        <f>BJ107*$BX$104</f>
        <v>43.341730932083564</v>
      </c>
      <c r="BY107" s="203">
        <f>BK107*$BX$104</f>
        <v>8.0444879381518746</v>
      </c>
      <c r="BZ107" s="202">
        <f>BJ107*$BZ$104</f>
        <v>58.992911546447075</v>
      </c>
      <c r="CA107" s="203">
        <f>BK107*$BZ$104</f>
        <v>10.949441915817829</v>
      </c>
      <c r="CB107" s="202">
        <f>BJ107*$CB$104</f>
        <v>77.051966101481881</v>
      </c>
      <c r="CC107" s="203">
        <f>BK107*$CB$104</f>
        <v>14.301311890047774</v>
      </c>
      <c r="CD107" s="202">
        <f>BJ107*$CD$104</f>
        <v>101.16414820181542</v>
      </c>
      <c r="CE107" s="203">
        <f>BK107*$CD$104</f>
        <v>18.776679022306652</v>
      </c>
      <c r="CF107" s="202">
        <f>BJ107*$CF$104</f>
        <v>132.73405097950592</v>
      </c>
      <c r="CG107" s="204">
        <f>BK107*$CF$104</f>
        <v>24.636244310590115</v>
      </c>
    </row>
    <row r="108" spans="1:85" ht="14.45" customHeight="1" x14ac:dyDescent="0.25">
      <c r="BI108" s="190" t="s">
        <v>71</v>
      </c>
      <c r="BJ108" s="195">
        <v>44</v>
      </c>
      <c r="BK108" s="195">
        <v>7.35</v>
      </c>
      <c r="BL108" s="202">
        <f t="shared" ref="BL108:BL115" si="0">BJ108*$BL$104</f>
        <v>4.36984529973682</v>
      </c>
      <c r="BM108" s="203">
        <f t="shared" ref="BM108:BM115" si="1">BK108*$BL$104</f>
        <v>0.72996279438785505</v>
      </c>
      <c r="BN108" s="202">
        <f t="shared" ref="BN108:BN115" si="2">BJ108*$BN$104</f>
        <v>5.7075530445542135</v>
      </c>
      <c r="BO108" s="203">
        <f t="shared" ref="BO108:BO115" si="3">BK108*$BN$104</f>
        <v>0.95342079266985158</v>
      </c>
      <c r="BP108" s="202">
        <f t="shared" ref="BP108:BP115" si="4">BJ108*$BP$104</f>
        <v>7.2236218220139277</v>
      </c>
      <c r="BQ108" s="203">
        <f t="shared" ref="BQ108:BQ115" si="5">BK108*$BP$104</f>
        <v>1.206673190722781</v>
      </c>
      <c r="BR108" s="202">
        <f t="shared" ref="BR108:BR115" si="6">BJ108*$BR$104</f>
        <v>9.8321519244078459</v>
      </c>
      <c r="BS108" s="203">
        <f t="shared" ref="BS108:BS114" si="7">BK108*$BR$104</f>
        <v>1.6424162873726742</v>
      </c>
      <c r="BT108" s="202">
        <f t="shared" ref="BT108:BT115" si="8">BJ108*$BT$104</f>
        <v>12.84199435024698</v>
      </c>
      <c r="BU108" s="203">
        <f t="shared" ref="BU108:BU115" si="9">BK108*$BT$104</f>
        <v>2.1451967835071657</v>
      </c>
      <c r="BV108" s="202">
        <f t="shared" ref="BV108:BV115" si="10">BJ108*$BV$104</f>
        <v>20.065616172260913</v>
      </c>
      <c r="BW108" s="203">
        <f t="shared" ref="BW108:BW115" si="11">BK108*$BV$104</f>
        <v>3.3518699742299476</v>
      </c>
      <c r="BX108" s="202">
        <f t="shared" ref="BX108:BX115" si="12">BJ108*$BX$104</f>
        <v>28.894487288055711</v>
      </c>
      <c r="BY108" s="203">
        <f t="shared" ref="BY108:BY115" si="13">BK108*$BX$104</f>
        <v>4.826692762891124</v>
      </c>
      <c r="BZ108" s="202">
        <f t="shared" ref="BZ108:BZ115" si="14">BJ108*$BZ$104</f>
        <v>39.328607697631384</v>
      </c>
      <c r="CA108" s="203">
        <f t="shared" ref="CA108:CA115" si="15">BK108*$BZ$104</f>
        <v>6.5696651494906968</v>
      </c>
      <c r="CB108" s="202">
        <f t="shared" ref="CB108:CB115" si="16">BJ108*$CB$104</f>
        <v>51.367977400987918</v>
      </c>
      <c r="CC108" s="203">
        <f t="shared" ref="CC108:CC115" si="17">BK108*$CB$104</f>
        <v>8.5807871340286628</v>
      </c>
      <c r="CD108" s="202">
        <f t="shared" ref="CD108:CD115" si="18">BJ108*$CD$104</f>
        <v>67.442765467876953</v>
      </c>
      <c r="CE108" s="203">
        <f t="shared" ref="CE108:CE115" si="19">BK108*$CD$104</f>
        <v>11.26600741338399</v>
      </c>
      <c r="CF108" s="202">
        <f t="shared" ref="CF108:CF115" si="20">BJ108*$CF$104</f>
        <v>88.48936731967062</v>
      </c>
      <c r="CG108" s="204">
        <f t="shared" ref="CG108:CG115" si="21">BK108*$CF$104</f>
        <v>14.781746586354069</v>
      </c>
    </row>
    <row r="109" spans="1:85" x14ac:dyDescent="0.25">
      <c r="BI109" s="190" t="s">
        <v>73</v>
      </c>
      <c r="BJ109" s="195">
        <v>36</v>
      </c>
      <c r="BK109" s="195">
        <v>26.95</v>
      </c>
      <c r="BL109" s="202">
        <f t="shared" si="0"/>
        <v>3.5753279725119436</v>
      </c>
      <c r="BM109" s="203">
        <f t="shared" si="1"/>
        <v>2.6765302460888023</v>
      </c>
      <c r="BN109" s="202">
        <f t="shared" si="2"/>
        <v>4.6698161273625391</v>
      </c>
      <c r="BO109" s="203">
        <f t="shared" si="3"/>
        <v>3.4958762397894558</v>
      </c>
      <c r="BP109" s="202">
        <f t="shared" si="4"/>
        <v>5.9102360361932131</v>
      </c>
      <c r="BQ109" s="203">
        <f t="shared" si="5"/>
        <v>4.4244683659835307</v>
      </c>
      <c r="BR109" s="202">
        <f t="shared" si="6"/>
        <v>8.0444879381518746</v>
      </c>
      <c r="BS109" s="203">
        <f t="shared" si="7"/>
        <v>6.0221930536998052</v>
      </c>
      <c r="BT109" s="202">
        <f t="shared" si="8"/>
        <v>10.507086286565711</v>
      </c>
      <c r="BU109" s="203">
        <f t="shared" si="9"/>
        <v>7.865721539526275</v>
      </c>
      <c r="BV109" s="202">
        <f t="shared" si="10"/>
        <v>16.417322322758928</v>
      </c>
      <c r="BW109" s="203">
        <f t="shared" si="11"/>
        <v>12.290189905509809</v>
      </c>
      <c r="BX109" s="202">
        <f t="shared" si="12"/>
        <v>23.640944144772853</v>
      </c>
      <c r="BY109" s="203">
        <f t="shared" si="13"/>
        <v>17.697873463934123</v>
      </c>
      <c r="BZ109" s="202">
        <f t="shared" si="14"/>
        <v>32.177951752607498</v>
      </c>
      <c r="CA109" s="203">
        <f t="shared" si="15"/>
        <v>24.088772214799221</v>
      </c>
      <c r="CB109" s="202">
        <f t="shared" si="16"/>
        <v>42.028345146262843</v>
      </c>
      <c r="CC109" s="203">
        <f t="shared" si="17"/>
        <v>31.4628861581051</v>
      </c>
      <c r="CD109" s="202">
        <f t="shared" si="18"/>
        <v>55.1804444737175</v>
      </c>
      <c r="CE109" s="203">
        <f t="shared" si="19"/>
        <v>41.308693849074629</v>
      </c>
      <c r="CF109" s="202">
        <f t="shared" si="20"/>
        <v>72.400391443366871</v>
      </c>
      <c r="CG109" s="204">
        <f t="shared" si="21"/>
        <v>54.19973748329825</v>
      </c>
    </row>
    <row r="110" spans="1:85" x14ac:dyDescent="0.25">
      <c r="BI110" s="190" t="s">
        <v>189</v>
      </c>
      <c r="BJ110" s="195">
        <v>31</v>
      </c>
      <c r="BK110" s="195">
        <v>4.9000000000000004</v>
      </c>
      <c r="BL110" s="202">
        <f t="shared" si="0"/>
        <v>3.0787546429963957</v>
      </c>
      <c r="BM110" s="203">
        <f t="shared" si="1"/>
        <v>0.48664186292523681</v>
      </c>
      <c r="BN110" s="202">
        <f t="shared" si="2"/>
        <v>4.021230554117742</v>
      </c>
      <c r="BO110" s="203">
        <f t="shared" si="3"/>
        <v>0.6356138617799012</v>
      </c>
      <c r="BP110" s="202">
        <f t="shared" si="4"/>
        <v>5.0893699200552671</v>
      </c>
      <c r="BQ110" s="203">
        <f t="shared" si="5"/>
        <v>0.80444879381518741</v>
      </c>
      <c r="BR110" s="202">
        <f t="shared" si="6"/>
        <v>6.9271979467418916</v>
      </c>
      <c r="BS110" s="203">
        <f t="shared" si="7"/>
        <v>1.094944191581783</v>
      </c>
      <c r="BT110" s="202">
        <f t="shared" si="8"/>
        <v>9.0477687467649179</v>
      </c>
      <c r="BU110" s="203">
        <f t="shared" si="9"/>
        <v>1.4301311890047774</v>
      </c>
      <c r="BV110" s="202">
        <f t="shared" si="10"/>
        <v>14.137138666820189</v>
      </c>
      <c r="BW110" s="203">
        <f t="shared" si="11"/>
        <v>2.2345799828199655</v>
      </c>
      <c r="BX110" s="202">
        <f t="shared" si="12"/>
        <v>20.357479680221068</v>
      </c>
      <c r="BY110" s="203">
        <f t="shared" si="13"/>
        <v>3.2177951752607497</v>
      </c>
      <c r="BZ110" s="202">
        <f t="shared" si="14"/>
        <v>27.708791786967566</v>
      </c>
      <c r="CA110" s="203">
        <f t="shared" si="15"/>
        <v>4.3797767663271321</v>
      </c>
      <c r="CB110" s="202">
        <f t="shared" si="16"/>
        <v>36.191074987059672</v>
      </c>
      <c r="CC110" s="203">
        <f t="shared" si="17"/>
        <v>5.7205247560191097</v>
      </c>
      <c r="CD110" s="202">
        <f t="shared" si="18"/>
        <v>47.516493852367852</v>
      </c>
      <c r="CE110" s="203">
        <f t="shared" si="19"/>
        <v>7.5106716089226611</v>
      </c>
      <c r="CF110" s="202">
        <f t="shared" si="20"/>
        <v>62.344781520677031</v>
      </c>
      <c r="CG110" s="204">
        <f t="shared" si="21"/>
        <v>9.8544977242360474</v>
      </c>
    </row>
    <row r="111" spans="1:85" x14ac:dyDescent="0.25">
      <c r="BI111" s="190" t="s">
        <v>72</v>
      </c>
      <c r="BJ111" s="195">
        <v>26</v>
      </c>
      <c r="BK111" s="195">
        <v>8.57</v>
      </c>
      <c r="BL111" s="202">
        <f t="shared" si="0"/>
        <v>2.5821813134808482</v>
      </c>
      <c r="BM111" s="203">
        <f t="shared" si="1"/>
        <v>0.85112668678964876</v>
      </c>
      <c r="BN111" s="202">
        <f t="shared" si="2"/>
        <v>3.3726449808729448</v>
      </c>
      <c r="BO111" s="203">
        <f t="shared" si="3"/>
        <v>1.1116756725415822</v>
      </c>
      <c r="BP111" s="202">
        <f t="shared" si="4"/>
        <v>4.2685038039173211</v>
      </c>
      <c r="BQ111" s="203">
        <f t="shared" si="5"/>
        <v>1.40696452306044</v>
      </c>
      <c r="BR111" s="202">
        <f t="shared" si="6"/>
        <v>5.8099079553319086</v>
      </c>
      <c r="BS111" s="203">
        <f t="shared" si="7"/>
        <v>1.91503504527671</v>
      </c>
      <c r="BT111" s="202">
        <f t="shared" si="8"/>
        <v>7.588451206964125</v>
      </c>
      <c r="BU111" s="203">
        <f t="shared" si="9"/>
        <v>2.5012702632185597</v>
      </c>
      <c r="BV111" s="202">
        <f t="shared" si="10"/>
        <v>11.856955010881448</v>
      </c>
      <c r="BW111" s="203">
        <f t="shared" si="11"/>
        <v>3.9082347862790008</v>
      </c>
      <c r="BX111" s="202">
        <f t="shared" si="12"/>
        <v>17.074015215669284</v>
      </c>
      <c r="BY111" s="203">
        <f t="shared" si="13"/>
        <v>5.6278580922417598</v>
      </c>
      <c r="BZ111" s="202">
        <f t="shared" si="14"/>
        <v>23.239631821327634</v>
      </c>
      <c r="CA111" s="203">
        <f t="shared" si="15"/>
        <v>7.6601401811068399</v>
      </c>
      <c r="CB111" s="202">
        <f t="shared" si="16"/>
        <v>30.3538048278565</v>
      </c>
      <c r="CC111" s="203">
        <f t="shared" si="17"/>
        <v>10.005081052874239</v>
      </c>
      <c r="CD111" s="202">
        <f t="shared" si="18"/>
        <v>39.852543231018196</v>
      </c>
      <c r="CE111" s="203">
        <f t="shared" si="19"/>
        <v>13.136011364993307</v>
      </c>
      <c r="CF111" s="202">
        <f t="shared" si="20"/>
        <v>52.289171597987185</v>
      </c>
      <c r="CG111" s="204">
        <f t="shared" si="21"/>
        <v>17.235315407490393</v>
      </c>
    </row>
    <row r="112" spans="1:85" x14ac:dyDescent="0.25">
      <c r="BI112" s="190" t="s">
        <v>76</v>
      </c>
      <c r="BJ112" s="195">
        <v>22</v>
      </c>
      <c r="BK112" s="195">
        <v>7.35</v>
      </c>
      <c r="BL112" s="202">
        <f t="shared" si="0"/>
        <v>2.18492264986841</v>
      </c>
      <c r="BM112" s="203">
        <f t="shared" si="1"/>
        <v>0.72996279438785505</v>
      </c>
      <c r="BN112" s="202">
        <f t="shared" si="2"/>
        <v>2.8537765222771068</v>
      </c>
      <c r="BO112" s="203">
        <f t="shared" si="3"/>
        <v>0.95342079266985158</v>
      </c>
      <c r="BP112" s="202">
        <f t="shared" si="4"/>
        <v>3.6118109110069638</v>
      </c>
      <c r="BQ112" s="203">
        <f t="shared" si="5"/>
        <v>1.206673190722781</v>
      </c>
      <c r="BR112" s="202">
        <f t="shared" si="6"/>
        <v>4.916075962203923</v>
      </c>
      <c r="BS112" s="203">
        <f t="shared" si="7"/>
        <v>1.6424162873726742</v>
      </c>
      <c r="BT112" s="202">
        <f t="shared" si="8"/>
        <v>6.4209971751234898</v>
      </c>
      <c r="BU112" s="203">
        <f t="shared" si="9"/>
        <v>2.1451967835071657</v>
      </c>
      <c r="BV112" s="202">
        <f t="shared" si="10"/>
        <v>10.032808086130457</v>
      </c>
      <c r="BW112" s="203">
        <f t="shared" si="11"/>
        <v>3.3518699742299476</v>
      </c>
      <c r="BX112" s="202">
        <f t="shared" si="12"/>
        <v>14.447243644027855</v>
      </c>
      <c r="BY112" s="203">
        <f t="shared" si="13"/>
        <v>4.826692762891124</v>
      </c>
      <c r="BZ112" s="202">
        <f t="shared" si="14"/>
        <v>19.664303848815692</v>
      </c>
      <c r="CA112" s="203">
        <f t="shared" si="15"/>
        <v>6.5696651494906968</v>
      </c>
      <c r="CB112" s="202">
        <f t="shared" si="16"/>
        <v>25.683988700493959</v>
      </c>
      <c r="CC112" s="203">
        <f t="shared" si="17"/>
        <v>8.5807871340286628</v>
      </c>
      <c r="CD112" s="202">
        <f t="shared" si="18"/>
        <v>33.721382733938476</v>
      </c>
      <c r="CE112" s="203">
        <f t="shared" si="19"/>
        <v>11.26600741338399</v>
      </c>
      <c r="CF112" s="202">
        <f t="shared" si="20"/>
        <v>44.24468365983531</v>
      </c>
      <c r="CG112" s="204">
        <f t="shared" si="21"/>
        <v>14.781746586354069</v>
      </c>
    </row>
    <row r="113" spans="61:96" x14ac:dyDescent="0.25">
      <c r="BI113" s="190" t="s">
        <v>74</v>
      </c>
      <c r="BJ113" s="195">
        <v>36</v>
      </c>
      <c r="BK113" s="195">
        <v>12.25</v>
      </c>
      <c r="BL113" s="202">
        <f t="shared" si="0"/>
        <v>3.5753279725119436</v>
      </c>
      <c r="BM113" s="203">
        <f t="shared" si="1"/>
        <v>1.216604657313092</v>
      </c>
      <c r="BN113" s="202">
        <f t="shared" si="2"/>
        <v>4.6698161273625391</v>
      </c>
      <c r="BO113" s="203">
        <f t="shared" si="3"/>
        <v>1.5890346544497527</v>
      </c>
      <c r="BP113" s="202">
        <f t="shared" si="4"/>
        <v>5.9102360361932131</v>
      </c>
      <c r="BQ113" s="203">
        <f t="shared" si="5"/>
        <v>2.0111219845379686</v>
      </c>
      <c r="BR113" s="202">
        <f t="shared" si="6"/>
        <v>8.0444879381518746</v>
      </c>
      <c r="BS113" s="203">
        <f t="shared" si="7"/>
        <v>2.7373604789544572</v>
      </c>
      <c r="BT113" s="202">
        <f t="shared" si="8"/>
        <v>10.507086286565711</v>
      </c>
      <c r="BU113" s="203">
        <f t="shared" si="9"/>
        <v>3.5753279725119436</v>
      </c>
      <c r="BV113" s="202">
        <f t="shared" si="10"/>
        <v>16.417322322758928</v>
      </c>
      <c r="BW113" s="203">
        <f t="shared" si="11"/>
        <v>5.5864499570499131</v>
      </c>
      <c r="BX113" s="202">
        <f t="shared" si="12"/>
        <v>23.640944144772853</v>
      </c>
      <c r="BY113" s="203">
        <f t="shared" si="13"/>
        <v>8.0444879381518746</v>
      </c>
      <c r="BZ113" s="202">
        <f t="shared" si="14"/>
        <v>32.177951752607498</v>
      </c>
      <c r="CA113" s="203">
        <f t="shared" si="15"/>
        <v>10.949441915817829</v>
      </c>
      <c r="CB113" s="202">
        <f t="shared" si="16"/>
        <v>42.028345146262843</v>
      </c>
      <c r="CC113" s="203">
        <f t="shared" si="17"/>
        <v>14.301311890047774</v>
      </c>
      <c r="CD113" s="202">
        <f t="shared" si="18"/>
        <v>55.1804444737175</v>
      </c>
      <c r="CE113" s="203">
        <f t="shared" si="19"/>
        <v>18.776679022306652</v>
      </c>
      <c r="CF113" s="202">
        <f t="shared" si="20"/>
        <v>72.400391443366871</v>
      </c>
      <c r="CG113" s="204">
        <f t="shared" si="21"/>
        <v>24.636244310590115</v>
      </c>
    </row>
    <row r="114" spans="61:96" x14ac:dyDescent="0.25">
      <c r="BI114" s="190" t="s">
        <v>75</v>
      </c>
      <c r="BJ114" s="195">
        <v>22</v>
      </c>
      <c r="BK114" s="195">
        <v>12.25</v>
      </c>
      <c r="BL114" s="202">
        <f t="shared" si="0"/>
        <v>2.18492264986841</v>
      </c>
      <c r="BM114" s="203">
        <f t="shared" si="1"/>
        <v>1.216604657313092</v>
      </c>
      <c r="BN114" s="202">
        <f t="shared" si="2"/>
        <v>2.8537765222771068</v>
      </c>
      <c r="BO114" s="203">
        <f t="shared" si="3"/>
        <v>1.5890346544497527</v>
      </c>
      <c r="BP114" s="202">
        <f t="shared" si="4"/>
        <v>3.6118109110069638</v>
      </c>
      <c r="BQ114" s="203">
        <f t="shared" si="5"/>
        <v>2.0111219845379686</v>
      </c>
      <c r="BR114" s="202">
        <f t="shared" si="6"/>
        <v>4.916075962203923</v>
      </c>
      <c r="BS114" s="203">
        <f t="shared" si="7"/>
        <v>2.7373604789544572</v>
      </c>
      <c r="BT114" s="202">
        <f t="shared" si="8"/>
        <v>6.4209971751234898</v>
      </c>
      <c r="BU114" s="203">
        <f t="shared" si="9"/>
        <v>3.5753279725119436</v>
      </c>
      <c r="BV114" s="202">
        <f t="shared" si="10"/>
        <v>10.032808086130457</v>
      </c>
      <c r="BW114" s="203">
        <f t="shared" si="11"/>
        <v>5.5864499570499131</v>
      </c>
      <c r="BX114" s="202">
        <f t="shared" si="12"/>
        <v>14.447243644027855</v>
      </c>
      <c r="BY114" s="203">
        <f t="shared" si="13"/>
        <v>8.0444879381518746</v>
      </c>
      <c r="BZ114" s="202">
        <f t="shared" si="14"/>
        <v>19.664303848815692</v>
      </c>
      <c r="CA114" s="203">
        <f t="shared" si="15"/>
        <v>10.949441915817829</v>
      </c>
      <c r="CB114" s="202">
        <f t="shared" si="16"/>
        <v>25.683988700493959</v>
      </c>
      <c r="CC114" s="203">
        <f t="shared" si="17"/>
        <v>14.301311890047774</v>
      </c>
      <c r="CD114" s="202">
        <f t="shared" si="18"/>
        <v>33.721382733938476</v>
      </c>
      <c r="CE114" s="203">
        <f t="shared" si="19"/>
        <v>18.776679022306652</v>
      </c>
      <c r="CF114" s="202">
        <f t="shared" si="20"/>
        <v>44.24468365983531</v>
      </c>
      <c r="CG114" s="204">
        <f t="shared" si="21"/>
        <v>24.636244310590115</v>
      </c>
    </row>
    <row r="115" spans="61:96" ht="15.75" thickBot="1" x14ac:dyDescent="0.3">
      <c r="BI115" s="191" t="s">
        <v>77</v>
      </c>
      <c r="BJ115" s="196">
        <v>22</v>
      </c>
      <c r="BK115" s="196">
        <v>7.35</v>
      </c>
      <c r="BL115" s="205">
        <f t="shared" si="0"/>
        <v>2.18492264986841</v>
      </c>
      <c r="BM115" s="206">
        <f t="shared" si="1"/>
        <v>0.72996279438785505</v>
      </c>
      <c r="BN115" s="205">
        <f t="shared" si="2"/>
        <v>2.8537765222771068</v>
      </c>
      <c r="BO115" s="206">
        <f t="shared" si="3"/>
        <v>0.95342079266985158</v>
      </c>
      <c r="BP115" s="205">
        <f t="shared" si="4"/>
        <v>3.6118109110069638</v>
      </c>
      <c r="BQ115" s="206">
        <f t="shared" si="5"/>
        <v>1.206673190722781</v>
      </c>
      <c r="BR115" s="205">
        <f t="shared" si="6"/>
        <v>4.916075962203923</v>
      </c>
      <c r="BS115" s="206">
        <f>BK115*$BR$104</f>
        <v>1.6424162873726742</v>
      </c>
      <c r="BT115" s="205">
        <f t="shared" si="8"/>
        <v>6.4209971751234898</v>
      </c>
      <c r="BU115" s="206">
        <f t="shared" si="9"/>
        <v>2.1451967835071657</v>
      </c>
      <c r="BV115" s="205">
        <f t="shared" si="10"/>
        <v>10.032808086130457</v>
      </c>
      <c r="BW115" s="206">
        <f t="shared" si="11"/>
        <v>3.3518699742299476</v>
      </c>
      <c r="BX115" s="205">
        <f t="shared" si="12"/>
        <v>14.447243644027855</v>
      </c>
      <c r="BY115" s="206">
        <f t="shared" si="13"/>
        <v>4.826692762891124</v>
      </c>
      <c r="BZ115" s="205">
        <f t="shared" si="14"/>
        <v>19.664303848815692</v>
      </c>
      <c r="CA115" s="206">
        <f t="shared" si="15"/>
        <v>6.5696651494906968</v>
      </c>
      <c r="CB115" s="205">
        <f t="shared" si="16"/>
        <v>25.683988700493959</v>
      </c>
      <c r="CC115" s="206">
        <f t="shared" si="17"/>
        <v>8.5807871340286628</v>
      </c>
      <c r="CD115" s="205">
        <f t="shared" si="18"/>
        <v>33.721382733938476</v>
      </c>
      <c r="CE115" s="206">
        <f t="shared" si="19"/>
        <v>11.26600741338399</v>
      </c>
      <c r="CF115" s="205">
        <f t="shared" si="20"/>
        <v>44.24468365983531</v>
      </c>
      <c r="CG115" s="207">
        <f t="shared" si="21"/>
        <v>14.781746586354069</v>
      </c>
    </row>
    <row r="120" spans="61:96" x14ac:dyDescent="0.25">
      <c r="CR120" s="108" t="s">
        <v>115</v>
      </c>
    </row>
  </sheetData>
  <mergeCells count="132">
    <mergeCell ref="H16:BE16"/>
    <mergeCell ref="F43:G43"/>
    <mergeCell ref="F34:G34"/>
    <mergeCell ref="F40:G40"/>
    <mergeCell ref="F46:G46"/>
    <mergeCell ref="A5:G5"/>
    <mergeCell ref="H5:BE5"/>
    <mergeCell ref="F6:G6"/>
    <mergeCell ref="A57:R57"/>
    <mergeCell ref="F9:G9"/>
    <mergeCell ref="F10:G10"/>
    <mergeCell ref="F11:G11"/>
    <mergeCell ref="F12:G12"/>
    <mergeCell ref="F7:G7"/>
    <mergeCell ref="F8:G8"/>
    <mergeCell ref="F13:G13"/>
    <mergeCell ref="F17:G17"/>
    <mergeCell ref="F18:G18"/>
    <mergeCell ref="F19:G19"/>
    <mergeCell ref="F20:G20"/>
    <mergeCell ref="F21:G21"/>
    <mergeCell ref="F22:G22"/>
    <mergeCell ref="F23:G23"/>
    <mergeCell ref="F24:G24"/>
    <mergeCell ref="A58:A60"/>
    <mergeCell ref="B58:B60"/>
    <mergeCell ref="C58:C60"/>
    <mergeCell ref="D58:D60"/>
    <mergeCell ref="E58:E60"/>
    <mergeCell ref="F58:F60"/>
    <mergeCell ref="F44:G44"/>
    <mergeCell ref="F45:G45"/>
    <mergeCell ref="H27:BE27"/>
    <mergeCell ref="A27:G27"/>
    <mergeCell ref="H38:BE38"/>
    <mergeCell ref="A38:G38"/>
    <mergeCell ref="F28:G28"/>
    <mergeCell ref="F39:G39"/>
    <mergeCell ref="F29:G29"/>
    <mergeCell ref="F41:G41"/>
    <mergeCell ref="F42:G42"/>
    <mergeCell ref="F35:G35"/>
    <mergeCell ref="F33:G33"/>
    <mergeCell ref="F30:G30"/>
    <mergeCell ref="F31:G31"/>
    <mergeCell ref="F32:G32"/>
    <mergeCell ref="F61:G61"/>
    <mergeCell ref="F63:G63"/>
    <mergeCell ref="F64:G64"/>
    <mergeCell ref="F68:G68"/>
    <mergeCell ref="F69:G69"/>
    <mergeCell ref="F65:G65"/>
    <mergeCell ref="F74:G74"/>
    <mergeCell ref="F75:G75"/>
    <mergeCell ref="F67:G67"/>
    <mergeCell ref="F66:G66"/>
    <mergeCell ref="A70:F72"/>
    <mergeCell ref="F73:G73"/>
    <mergeCell ref="F62:G62"/>
    <mergeCell ref="F88:G88"/>
    <mergeCell ref="F89:G89"/>
    <mergeCell ref="F76:G76"/>
    <mergeCell ref="H96:I99"/>
    <mergeCell ref="F90:G90"/>
    <mergeCell ref="F91:G91"/>
    <mergeCell ref="F92:G92"/>
    <mergeCell ref="A93:F95"/>
    <mergeCell ref="F96:G96"/>
    <mergeCell ref="F84:G84"/>
    <mergeCell ref="F86:G86"/>
    <mergeCell ref="H73:I76"/>
    <mergeCell ref="A80:R80"/>
    <mergeCell ref="A81:A83"/>
    <mergeCell ref="B81:B83"/>
    <mergeCell ref="C81:C83"/>
    <mergeCell ref="D81:D83"/>
    <mergeCell ref="E81:E83"/>
    <mergeCell ref="F81:F83"/>
    <mergeCell ref="F87:G87"/>
    <mergeCell ref="F85:G85"/>
    <mergeCell ref="F97:G97"/>
    <mergeCell ref="F98:G98"/>
    <mergeCell ref="F99:G99"/>
    <mergeCell ref="BI101:CG101"/>
    <mergeCell ref="BL103:BM103"/>
    <mergeCell ref="BN103:BO103"/>
    <mergeCell ref="BP103:BQ103"/>
    <mergeCell ref="BR103:BS103"/>
    <mergeCell ref="BT103:BU103"/>
    <mergeCell ref="BV103:BW103"/>
    <mergeCell ref="BX103:BY103"/>
    <mergeCell ref="BZ103:CA103"/>
    <mergeCell ref="CB103:CC103"/>
    <mergeCell ref="CD103:CE103"/>
    <mergeCell ref="CF103:CG103"/>
    <mergeCell ref="BK105:BK106"/>
    <mergeCell ref="BL105:BL106"/>
    <mergeCell ref="BM105:BM106"/>
    <mergeCell ref="BN105:BN106"/>
    <mergeCell ref="BO105:BO106"/>
    <mergeCell ref="BP105:BP106"/>
    <mergeCell ref="BQ105:BQ106"/>
    <mergeCell ref="CF104:CG104"/>
    <mergeCell ref="CB104:CC104"/>
    <mergeCell ref="CD104:CE104"/>
    <mergeCell ref="BL104:BM104"/>
    <mergeCell ref="BN104:BO104"/>
    <mergeCell ref="BP104:BQ104"/>
    <mergeCell ref="A16:G16"/>
    <mergeCell ref="CC105:CC106"/>
    <mergeCell ref="CD105:CD106"/>
    <mergeCell ref="CE105:CE106"/>
    <mergeCell ref="CF105:CF106"/>
    <mergeCell ref="CG105:CG106"/>
    <mergeCell ref="BX105:BX106"/>
    <mergeCell ref="BY105:BY106"/>
    <mergeCell ref="BZ105:BZ106"/>
    <mergeCell ref="CA105:CA106"/>
    <mergeCell ref="CB105:CB106"/>
    <mergeCell ref="BR105:BR106"/>
    <mergeCell ref="BS105:BS106"/>
    <mergeCell ref="BT105:BT106"/>
    <mergeCell ref="BU105:BU106"/>
    <mergeCell ref="BV105:BV106"/>
    <mergeCell ref="BW105:BW106"/>
    <mergeCell ref="BV104:BW104"/>
    <mergeCell ref="BX104:BY104"/>
    <mergeCell ref="BZ104:CA104"/>
    <mergeCell ref="BR104:BS104"/>
    <mergeCell ref="BT104:BU104"/>
    <mergeCell ref="BI105:BI106"/>
    <mergeCell ref="BJ105:BJ106"/>
  </mergeCells>
  <conditionalFormatting sqref="AB8:BE8 AF9:BE10 BD11:BE15 H58:H59 BD25:BE26 BD48:BE55">
    <cfRule type="cellIs" dxfId="33" priority="107" operator="equal">
      <formula>2</formula>
    </cfRule>
    <cfRule type="cellIs" dxfId="32" priority="108" operator="equal">
      <formula>1</formula>
    </cfRule>
  </conditionalFormatting>
  <conditionalFormatting sqref="AK11:BC11">
    <cfRule type="cellIs" dxfId="31" priority="85" operator="equal">
      <formula>2</formula>
    </cfRule>
    <cfRule type="cellIs" dxfId="30" priority="86" operator="equal">
      <formula>1</formula>
    </cfRule>
  </conditionalFormatting>
  <conditionalFormatting sqref="H7:AJ7">
    <cfRule type="cellIs" dxfId="29" priority="63" operator="equal">
      <formula>2</formula>
    </cfRule>
    <cfRule type="cellIs" dxfId="28" priority="64" operator="equal">
      <formula>1</formula>
    </cfRule>
  </conditionalFormatting>
  <conditionalFormatting sqref="H29:AJ29">
    <cfRule type="cellIs" dxfId="27" priority="57" operator="equal">
      <formula>2</formula>
    </cfRule>
    <cfRule type="cellIs" dxfId="26" priority="58" operator="equal">
      <formula>1</formula>
    </cfRule>
  </conditionalFormatting>
  <conditionalFormatting sqref="AB30:BE30 AF31:BE32 BD33:BE37">
    <cfRule type="cellIs" dxfId="25" priority="55" operator="equal">
      <formula>2</formula>
    </cfRule>
    <cfRule type="cellIs" dxfId="24" priority="56" operator="equal">
      <formula>1</formula>
    </cfRule>
  </conditionalFormatting>
  <conditionalFormatting sqref="AK33:BC33">
    <cfRule type="cellIs" dxfId="23" priority="53" operator="equal">
      <formula>2</formula>
    </cfRule>
    <cfRule type="cellIs" dxfId="22" priority="54" operator="equal">
      <formula>1</formula>
    </cfRule>
  </conditionalFormatting>
  <conditionalFormatting sqref="AB41:BE41 AF42:BE43 BD44:BE45">
    <cfRule type="cellIs" dxfId="21" priority="51" operator="equal">
      <formula>2</formula>
    </cfRule>
    <cfRule type="cellIs" dxfId="20" priority="52" operator="equal">
      <formula>1</formula>
    </cfRule>
  </conditionalFormatting>
  <conditionalFormatting sqref="AK44:BC44">
    <cfRule type="cellIs" dxfId="19" priority="49" operator="equal">
      <formula>2</formula>
    </cfRule>
    <cfRule type="cellIs" dxfId="18" priority="50" operator="equal">
      <formula>1</formula>
    </cfRule>
  </conditionalFormatting>
  <conditionalFormatting sqref="I40:AJ40">
    <cfRule type="cellIs" dxfId="17" priority="47" operator="equal">
      <formula>2</formula>
    </cfRule>
    <cfRule type="cellIs" dxfId="16" priority="48" operator="equal">
      <formula>1</formula>
    </cfRule>
  </conditionalFormatting>
  <conditionalFormatting sqref="P58:P59">
    <cfRule type="cellIs" dxfId="15" priority="37" operator="equal">
      <formula>2</formula>
    </cfRule>
    <cfRule type="cellIs" dxfId="14" priority="38" operator="equal">
      <formula>1</formula>
    </cfRule>
  </conditionalFormatting>
  <conditionalFormatting sqref="H81:H82">
    <cfRule type="cellIs" dxfId="13" priority="13" operator="equal">
      <formula>2</formula>
    </cfRule>
    <cfRule type="cellIs" dxfId="12" priority="14" operator="equal">
      <formula>1</formula>
    </cfRule>
  </conditionalFormatting>
  <conditionalFormatting sqref="P81:P82">
    <cfRule type="cellIs" dxfId="11" priority="11" operator="equal">
      <formula>2</formula>
    </cfRule>
    <cfRule type="cellIs" dxfId="10" priority="12" operator="equal">
      <formula>1</formula>
    </cfRule>
  </conditionalFormatting>
  <conditionalFormatting sqref="BD46:BE47">
    <cfRule type="cellIs" dxfId="9" priority="9" operator="equal">
      <formula>2</formula>
    </cfRule>
    <cfRule type="cellIs" dxfId="8" priority="10" operator="equal">
      <formula>1</formula>
    </cfRule>
  </conditionalFormatting>
  <conditionalFormatting sqref="AB19:BE19 AF20:BE21 BD22:BE24">
    <cfRule type="cellIs" dxfId="7" priority="7" operator="equal">
      <formula>2</formula>
    </cfRule>
    <cfRule type="cellIs" dxfId="6" priority="8" operator="equal">
      <formula>1</formula>
    </cfRule>
  </conditionalFormatting>
  <conditionalFormatting sqref="AK22:BC22">
    <cfRule type="cellIs" dxfId="5" priority="5" operator="equal">
      <formula>2</formula>
    </cfRule>
    <cfRule type="cellIs" dxfId="4" priority="6" operator="equal">
      <formula>1</formula>
    </cfRule>
  </conditionalFormatting>
  <conditionalFormatting sqref="H18:AJ18">
    <cfRule type="cellIs" dxfId="3" priority="3" operator="equal">
      <formula>2</formula>
    </cfRule>
    <cfRule type="cellIs" dxfId="2" priority="4" operator="equal">
      <formula>1</formula>
    </cfRule>
  </conditionalFormatting>
  <conditionalFormatting sqref="AK18:AL18">
    <cfRule type="cellIs" dxfId="1" priority="1" operator="equal">
      <formula>2</formula>
    </cfRule>
    <cfRule type="cellIs" dxfId="0" priority="2" operator="equal">
      <formula>1</formula>
    </cfRule>
  </conditionalFormatting>
  <hyperlinks>
    <hyperlink ref="F8" location="'298 additional infos'!A1" display="2&quot;BSP male SS - other connection kit also available" xr:uid="{A2351279-8651-4831-8A3A-50C916A30BE4}"/>
    <hyperlink ref="F8:G8" location="'Magnum additional infos'!A1" display="2&quot;BSP male SS - other connection kit also available" xr:uid="{43CE7892-974D-48A8-9824-0AF8173CE308}"/>
    <hyperlink ref="F66" location="'298 additional infos'!A1" display="2&quot;BSP male SS - other connection kit also available" xr:uid="{D9D0C616-4A9B-48B8-B950-B2BB298F5899}"/>
    <hyperlink ref="F66:G66" location="'Magnum additional infos'!A1" display="2&quot;BSP male SS - other connection kit also available" xr:uid="{DCEC4426-F840-47FD-BACA-421BFBD26008}"/>
    <hyperlink ref="F75" location="'298 additional infos'!A1" display="2&quot;BSP male SS - other connection kit also available" xr:uid="{6770020F-C337-4A78-B0AE-AC5134D39320}"/>
    <hyperlink ref="F75:G75" location="'Magnum additional infos'!A1" display="2&quot;BSP male SS - other connection kit also available" xr:uid="{1DFF9D1B-702F-4066-BBA3-7F1CDB26CBE4}"/>
    <hyperlink ref="F89" location="'298 additional infos'!A1" display="2&quot;BSP male SS - other connection kit also available" xr:uid="{99D3B189-5C8F-49CF-AE66-F12FE5763A8E}"/>
    <hyperlink ref="F89:G89" location="'Magnum additional infos'!A1" display="2&quot;BSP male SS - other connection kit also available" xr:uid="{D5103D3A-0805-4D97-BE21-ABA2E63E098E}"/>
    <hyperlink ref="F98" location="'298 additional infos'!A1" display="2&quot;BSP male SS - other connection kit also available" xr:uid="{F3AF0FBE-DD7F-4665-9944-9067FC2D415A}"/>
    <hyperlink ref="F98:G98" location="'Magnum additional infos'!A1" display="2&quot;BSP male SS - other connection kit also available" xr:uid="{B5B645A9-F575-4E2E-A91A-B0B4C9F45D00}"/>
    <hyperlink ref="F65:G65" location="'V250 additional infos'!A1" display="1 1/2&quot; BSP male or female, 2&quot; male BSP, OD 50 mm socket weld" xr:uid="{60607A56-5713-43E9-AF4E-E26C9735C12C}"/>
    <hyperlink ref="F97:G97" location="'V250 additional infos'!A1" display="1 1/2&quot; BSP male or female, 2&quot; male BSP, OD 50 mm socket weld" xr:uid="{96169339-576E-45D9-B756-1356EB437BF8}"/>
    <hyperlink ref="E11" location="'Filter 3W valves addtional info'!A1" display="SM valve nest pipping" xr:uid="{ECD5EEC4-008B-40CD-9AD0-A37E40F7FC54}"/>
    <hyperlink ref="F9:G9" location="'3150 additional infos'!A1" display="2&quot; BSP female" xr:uid="{780E580A-DB9A-442D-A486-98C721CFBC26}"/>
    <hyperlink ref="F10:G10" location="'3900 addtional infos'!A1" display="3&quot; BSP female" xr:uid="{F5006406-A0E3-4059-9E44-49F46FD18D91}"/>
    <hyperlink ref="F11:G11" location="'Filter 3W valves addtional info'!A1" display="D.50 mm to be glued, 1 1/2&quot; &amp; 2” male, 1 ½” female" xr:uid="{A974D7CC-9534-43BA-8D97-8E3BB4777E99}"/>
    <hyperlink ref="F12:G12" location="'Filter 3W valves addtional info'!A1" display="63 mm PVC, 2&quot; PVC" xr:uid="{62584F3F-3B16-442B-AEC5-C9E8175C4793}"/>
    <hyperlink ref="F30" location="'298 additional infos'!A1" display="2&quot;BSP male SS - other connection kit also available" xr:uid="{2F021D27-B035-47E5-AAB7-F06E26CBD077}"/>
    <hyperlink ref="F30:G30" location="'Magnum additional infos'!A1" display="2&quot;BSP male SS - other connection kit also available" xr:uid="{E77E2703-8B03-45E4-B92A-716C744E96DA}"/>
    <hyperlink ref="F31:G31" location="'3150 additional infos'!A1" display="2&quot; BSP female" xr:uid="{A71D8CB2-604D-4886-B146-98B36FD0B2B2}"/>
    <hyperlink ref="F32:G32" location="'3900 addtional infos'!A1" display="3&quot; BSP female" xr:uid="{F5948B5A-B759-42CA-B5EB-FE1CD65BF086}"/>
    <hyperlink ref="F41" location="'298 additional infos'!A1" display="2&quot;BSP male SS - other connection kit also available" xr:uid="{4F05EAE4-C39A-46F3-BF4E-F4D38C901F15}"/>
    <hyperlink ref="F41:G41" location="'Magnum additional infos'!A1" display="2&quot;BSP male SS - other connection kit also available" xr:uid="{78BD055B-7A8B-48CE-AB77-603C314268EF}"/>
    <hyperlink ref="F42:G42" location="'3150 additional infos'!A1" display="2&quot; BSP female" xr:uid="{9FE24C76-CE91-44DD-9BD6-A628AAD48764}"/>
    <hyperlink ref="F43:G43" location="'3900 addtional infos'!A1" display="3&quot; BSP female" xr:uid="{E6C6016A-58F0-4005-817B-9B852184AD42}"/>
    <hyperlink ref="F99:G99" location="'3150 additional infos'!A1" display="2&quot; BSP female" xr:uid="{E3B3E356-7507-414F-815A-94551D319A7C}"/>
    <hyperlink ref="F96:G96" location="'2850 addtional infos'!A1" display="1 ½&quot; BSP female" xr:uid="{810A2A07-5A54-42B4-957E-79B9DC545C8F}"/>
    <hyperlink ref="F90:G90" location="'3150 additional infos'!A1" display="2&quot; BSP female" xr:uid="{5BAE09B7-5BC3-4F3B-8523-2DAD3BB8817B}"/>
    <hyperlink ref="F88:G88" location="'V250 additional infos'!A1" display="1 1/2&quot; BSP male or female, 2&quot; male BSP, OD 50 mm socket weld" xr:uid="{AB1C7D1A-58CE-4747-BBA2-9E7BA12FD3FA}"/>
    <hyperlink ref="F67:G67" location="'3150 additional infos'!A1" display="2&quot; BSP female" xr:uid="{6C9B4C97-861F-4B27-BE78-8AC5B4C2162C}"/>
    <hyperlink ref="F73:G73" location="'2850 addtional infos'!A1" display="1 ½&quot; BSP female" xr:uid="{2A9EA147-12CD-4E0D-A1C1-75161562FF2A}"/>
    <hyperlink ref="F74:G74" location="'V250 additional infos'!A1" display="1 1/2&quot; BSP male or female, 2&quot; male BSP, OD 50 mm socket weld" xr:uid="{F86C47A1-EE19-4EC4-A3E4-D06A05F39C35}"/>
    <hyperlink ref="F76:G76" location="'3150 additional infos'!A1" display="2&quot; BSP female" xr:uid="{47FF0DDF-FBA4-4817-8F02-DDC1B9B3A6FB}"/>
    <hyperlink ref="A14" location="'System Magnum Flow booster'!A1" display="*Magnum with flow booster based on 3V63 valves" xr:uid="{4705C60C-8F1E-4231-86E7-14F738D5E19A}"/>
    <hyperlink ref="B13" location="'System Magnum Flow booster'!A1" display="293 IT*" xr:uid="{EC9699D5-4972-46FD-A70F-6922B2F1F7E4}"/>
    <hyperlink ref="B35" location="'System Magnum Flow booster'!A1" display="293 IT*" xr:uid="{E3B0897A-6F09-48BC-A117-5D879BC9973F}"/>
    <hyperlink ref="A36" location="'System Magnum Flow booster'!A1" display="*Magnum with flow booster based on 3V63 valves" xr:uid="{72451753-0D7E-451E-8D46-81F00E676D7C}"/>
    <hyperlink ref="B46" location="'System Magnum Flow booster'!A1" display="293 IT*" xr:uid="{6FE4F0E2-0FFE-4A93-B895-1046E142945F}"/>
    <hyperlink ref="A47" location="'System Magnum Flow booster'!A1" display="*Magnum with flow booster based on 3V63 valves" xr:uid="{436A5327-EFBD-4E22-A96A-60570422F461}"/>
    <hyperlink ref="F19" location="'298 additional infos'!A1" display="2&quot;BSP male SS - other connection kit also available" xr:uid="{D2CE7EFA-620A-41EC-89A6-7D625CB5A295}"/>
    <hyperlink ref="F19:G19" location="'Magnum additional infos'!A1" display="2&quot;BSP male SS - other connection kit also available" xr:uid="{D2A66E55-CD1E-422F-A484-76B4DE867806}"/>
    <hyperlink ref="E22" location="'3V50,3V63 additional infos'!A1" display="SM valve nest pipping" xr:uid="{CFFD2997-3281-4711-9687-695C32CB4CD7}"/>
    <hyperlink ref="E23" location="'Filter 3W valves addtional info'!A1" display="SM valve nest pipping" xr:uid="{DE1E9BE9-FB1D-4A9B-B492-7F40395E76B7}"/>
    <hyperlink ref="F20:G20" location="'3150 additional infos'!A1" display="2&quot; BSP female" xr:uid="{22E5FD6D-272C-4E40-B9E7-D3483D91D6FC}"/>
    <hyperlink ref="F21:G21" location="'3900 addtional infos'!A1" display="3&quot; BSP female" xr:uid="{05FA7D71-CAAD-488E-86A8-02CA5C3301AB}"/>
    <hyperlink ref="B24" location="'System Magnum Flow booster'!A1" display="293 IT*" xr:uid="{D586EA4A-1F9D-4AA6-9E84-1E09FE1D3745}"/>
    <hyperlink ref="A25" location="'System Magnum Flow booster'!A1" display="*Magnum with flow booster based on 3V63 valves" xr:uid="{4BDB1A8E-6864-463B-A64B-54B4658FE264}"/>
    <hyperlink ref="E12" location="'Filter 3W valves addtional info'!A1" display="SM valve nest pipping" xr:uid="{34246604-CF28-4B9E-8609-0066478F3402}"/>
    <hyperlink ref="F22:G22" location="'Filter 3W valves addtional info'!A1" display="D.50 mm to be glued, 1 1/2&quot; &amp; 2” male, 1 ½” female" xr:uid="{62A5D40F-F00E-4657-BB22-B5A7E664EEE1}"/>
    <hyperlink ref="F23:G23" location="'Filter 3W valves addtional info'!A1" display="63 mm PVC, 2&quot; PVC" xr:uid="{6D66B66B-DD46-43A6-893C-35727BB0EF80}"/>
    <hyperlink ref="E33" location="'Filter 3W valves addtional info'!A1" display="SM valve nest pipping" xr:uid="{EFAFC8BA-D9C4-4EA2-AF8E-771177ED4B45}"/>
    <hyperlink ref="E34" location="'Filter 3W valves addtional info'!A1" display="SM valve nest pipping" xr:uid="{BAC003D0-9ACC-44A3-B8A5-6E4F197EE1C3}"/>
    <hyperlink ref="F33:G33" location="'Filter 3W valves addtional info'!A1" display="D.50 mm to be glued, 1 1/2&quot; &amp; 2” male, 1 ½” female" xr:uid="{DB6CFBB0-83AE-4A3C-94F9-31E0CFA18F60}"/>
    <hyperlink ref="F34:G34" location="'Filter 3W valves addtional info'!A1" display="63 mm PVC, 2&quot; PVC" xr:uid="{D68BADA2-A876-4787-AB05-25C4AEF79FEE}"/>
    <hyperlink ref="E44" location="'Filter 3W valves addtional info'!A1" display="SM valve nest pipping" xr:uid="{C28351B3-994B-4BB1-9452-F7317ADA4C25}"/>
    <hyperlink ref="E45" location="'Filter 3W valves addtional info'!A1" display="SM valve nest pipping" xr:uid="{B4CF9687-F917-44E5-810D-F963740DCF1B}"/>
    <hyperlink ref="F44:G44" location="'Filter 3W valves addtional info'!A1" display="D.50 mm to be glued, 1 1/2&quot; &amp; 2” male, 1 ½” female" xr:uid="{28A41D97-FFE8-47EE-900E-CDB033AAEEB4}"/>
    <hyperlink ref="F45:G45" location="'Filter 3W valves addtional info'!A1" display="63 mm PVC, 2&quot; PVC" xr:uid="{8D023B09-D5C6-4943-AFE6-478361B9BDC9}"/>
    <hyperlink ref="F46" location="'298 additional infos'!A1" display="2&quot;BSP male SS - other connection kit also available" xr:uid="{5430831A-575C-44D4-A223-6B78ED9A81C0}"/>
    <hyperlink ref="F46:G46" location="'Magnum additional infos'!A1" display="2&quot;BSP male SS - other connection kit also available" xr:uid="{667A5977-40B7-47A6-8223-21194BDBF5CC}"/>
    <hyperlink ref="F24" location="'298 additional infos'!A1" display="2&quot;BSP male SS - other connection kit also available" xr:uid="{0F4D0B27-C9BA-4A93-8454-E1ECAE724564}"/>
    <hyperlink ref="F24:G24" location="'Magnum additional infos'!A1" display="2&quot;BSP male SS - other connection kit also available" xr:uid="{2EB9756C-5576-4DB9-83CD-C11D42D61329}"/>
    <hyperlink ref="F13" location="'298 additional infos'!A1" display="2&quot;BSP male SS - other connection kit also available" xr:uid="{57CA4CDC-BFCA-43A1-AD7A-14C2E50D38CC}"/>
    <hyperlink ref="F13:G13" location="'Magnum additional infos'!A1" display="2&quot;BSP male SS - other connection kit also available" xr:uid="{1CC87742-A43C-4F01-89C1-C70759FCCCB9}"/>
    <hyperlink ref="E68" location="'Filter 3W valves addtional info'!A1" display="SM valve nest pipping" xr:uid="{6022C4C5-461D-414A-A670-C151D7084FC1}"/>
    <hyperlink ref="E69" location="'Filter 3W valves addtional info'!A1" display="SM valve nest pipping" xr:uid="{2024F78D-5CEE-43B3-A4EC-F9D4923E7135}"/>
    <hyperlink ref="F68:G68" location="'Filter 3W valves addtional info'!A1" display="D.50 mm to be glued, 1 1/2&quot; &amp; 2” male, 1 ½” female" xr:uid="{FD46825C-DD03-40D9-88C3-08D6E5795AF7}"/>
    <hyperlink ref="F69:G69" location="'Filter 3W valves addtional info'!A1" display="63 mm PVC, 2&quot; PVC" xr:uid="{D4899FE8-A75D-4808-90B8-91CAF17030C7}"/>
    <hyperlink ref="E91" location="'Filter 3W valves addtional info'!A1" display="SM valve nest pipping" xr:uid="{326FF783-4E6F-4C61-865C-CCAEA1FED569}"/>
    <hyperlink ref="E92" location="'Filter 3W valves addtional info'!A1" display="SM valve nest pipping" xr:uid="{30A4AE3F-81EA-4635-8EC1-0509DD6D79D8}"/>
    <hyperlink ref="F91:G91" location="'Filter 3W valves addtional info'!A1" display="D.50 mm to be glued, 1 1/2&quot; &amp; 2” male, 1 ½” female" xr:uid="{CE65E358-4607-4771-856D-4E51D0C605FA}"/>
    <hyperlink ref="F92:G92" location="'Filter 3W valves addtional info'!A1" display="63 mm PVC, 2&quot; PVC" xr:uid="{2905D31F-9C19-48AB-BE34-3BE8A416B976}"/>
    <hyperlink ref="F35" location="'298 additional infos'!A1" display="2&quot;BSP male SS - other connection kit also available" xr:uid="{575EA2A6-7C2B-416F-B9B7-603D584D270F}"/>
    <hyperlink ref="F35:G35" location="'Magnum additional infos'!A1" display="2&quot;BSP male SS - other connection kit also available" xr:uid="{E45EE1D6-A41C-4B0C-AAB5-A279F1F74DA4}"/>
  </hyperlink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1F43A8-27D7-4D47-8CFC-A5BAF1A65330}">
  <dimension ref="A1:L42"/>
  <sheetViews>
    <sheetView topLeftCell="A34" workbookViewId="0">
      <selection activeCell="M21" sqref="M21"/>
    </sheetView>
  </sheetViews>
  <sheetFormatPr defaultRowHeight="15" x14ac:dyDescent="0.25"/>
  <sheetData>
    <row r="1" spans="1:12" x14ac:dyDescent="0.25">
      <c r="A1" s="163" t="s">
        <v>156</v>
      </c>
    </row>
    <row r="3" spans="1:12" x14ac:dyDescent="0.25">
      <c r="A3" t="s">
        <v>155</v>
      </c>
    </row>
    <row r="4" spans="1:12" x14ac:dyDescent="0.25">
      <c r="L4" t="s">
        <v>180</v>
      </c>
    </row>
    <row r="39" spans="1:1" s="41" customFormat="1" x14ac:dyDescent="0.25">
      <c r="A39" s="41" t="s">
        <v>157</v>
      </c>
    </row>
    <row r="40" spans="1:1" x14ac:dyDescent="0.25">
      <c r="A40" t="s">
        <v>158</v>
      </c>
    </row>
    <row r="42" spans="1:1" x14ac:dyDescent="0.25">
      <c r="A42" s="163" t="s">
        <v>166</v>
      </c>
    </row>
  </sheetData>
  <hyperlinks>
    <hyperlink ref="A1" r:id="rId1" location="zoom=z " xr:uid="{4B97835B-DB46-4D40-A970-A9EEF9D271DF}"/>
    <hyperlink ref="A42" r:id="rId2" location="zoom=z " xr:uid="{7619074E-C5B1-4971-9020-950B827476C6}"/>
  </hyperlinks>
  <pageMargins left="0.7" right="0.7" top="0.75" bottom="0.75" header="0.3" footer="0.3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FE5DBC-7207-4C1B-8237-F773E4F66B51}">
  <dimension ref="A1:L35"/>
  <sheetViews>
    <sheetView workbookViewId="0"/>
  </sheetViews>
  <sheetFormatPr defaultRowHeight="15" x14ac:dyDescent="0.25"/>
  <sheetData>
    <row r="1" spans="1:12" x14ac:dyDescent="0.25">
      <c r="A1" s="163" t="s">
        <v>159</v>
      </c>
    </row>
    <row r="3" spans="1:12" x14ac:dyDescent="0.25">
      <c r="A3" t="s">
        <v>160</v>
      </c>
    </row>
    <row r="4" spans="1:12" x14ac:dyDescent="0.25">
      <c r="L4" t="s">
        <v>180</v>
      </c>
    </row>
    <row r="30" spans="1:1" x14ac:dyDescent="0.25">
      <c r="A30" t="s">
        <v>161</v>
      </c>
    </row>
    <row r="31" spans="1:1" x14ac:dyDescent="0.25">
      <c r="A31" t="s">
        <v>162</v>
      </c>
    </row>
    <row r="32" spans="1:1" x14ac:dyDescent="0.25">
      <c r="A32" t="s">
        <v>164</v>
      </c>
    </row>
    <row r="33" spans="1:1" x14ac:dyDescent="0.25">
      <c r="A33" t="s">
        <v>163</v>
      </c>
    </row>
    <row r="35" spans="1:1" x14ac:dyDescent="0.25">
      <c r="A35" s="163" t="s">
        <v>167</v>
      </c>
    </row>
  </sheetData>
  <hyperlinks>
    <hyperlink ref="A1" r:id="rId1" location="zoom=z " xr:uid="{F34FD53E-A419-4549-B96C-FA9295A03A18}"/>
    <hyperlink ref="A35" r:id="rId2" location="zoom=z " xr:uid="{FE67E685-B1F4-4D77-9CB7-027C7318C7DD}"/>
  </hyperlinks>
  <pageMargins left="0.7" right="0.7" top="0.75" bottom="0.75" header="0.3" footer="0.3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4CF05F-4393-49AA-8280-B8EC9A896665}">
  <dimension ref="A1:L58"/>
  <sheetViews>
    <sheetView workbookViewId="0"/>
  </sheetViews>
  <sheetFormatPr defaultRowHeight="15" x14ac:dyDescent="0.25"/>
  <cols>
    <col min="11" max="11" width="8.85546875" style="41"/>
  </cols>
  <sheetData>
    <row r="1" spans="1:12" x14ac:dyDescent="0.25">
      <c r="A1" s="163" t="s">
        <v>165</v>
      </c>
    </row>
    <row r="3" spans="1:12" x14ac:dyDescent="0.25">
      <c r="A3" t="s">
        <v>155</v>
      </c>
    </row>
    <row r="4" spans="1:12" x14ac:dyDescent="0.25">
      <c r="L4" t="s">
        <v>180</v>
      </c>
    </row>
    <row r="40" s="41" customFormat="1" x14ac:dyDescent="0.25"/>
    <row r="42" s="41" customFormat="1" x14ac:dyDescent="0.25"/>
    <row r="45" s="41" customFormat="1" x14ac:dyDescent="0.25"/>
    <row r="46" s="41" customFormat="1" x14ac:dyDescent="0.25"/>
    <row r="47" s="41" customFormat="1" x14ac:dyDescent="0.25"/>
    <row r="48" s="41" customFormat="1" x14ac:dyDescent="0.25"/>
    <row r="49" spans="1:1" s="41" customFormat="1" x14ac:dyDescent="0.25"/>
    <row r="50" spans="1:1" s="41" customFormat="1" x14ac:dyDescent="0.25"/>
    <row r="55" spans="1:1" x14ac:dyDescent="0.25">
      <c r="A55" s="41" t="s">
        <v>157</v>
      </c>
    </row>
    <row r="56" spans="1:1" x14ac:dyDescent="0.25">
      <c r="A56" s="41" t="s">
        <v>158</v>
      </c>
    </row>
    <row r="58" spans="1:1" x14ac:dyDescent="0.25">
      <c r="A58" s="163" t="s">
        <v>166</v>
      </c>
    </row>
  </sheetData>
  <hyperlinks>
    <hyperlink ref="A1" r:id="rId1" location="zoom=z " xr:uid="{E159FD6F-9BC1-457F-8677-4537A16C1538}"/>
    <hyperlink ref="A58" r:id="rId2" location="zoom=z " xr:uid="{7F147136-48A5-4275-9208-89E62981CC4A}"/>
  </hyperlinks>
  <pageMargins left="0.7" right="0.7" top="0.75" bottom="0.75" header="0.3" footer="0.3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D7D4C2-E82F-42AD-8C58-9A9B402F7B1F}">
  <dimension ref="A1:L40"/>
  <sheetViews>
    <sheetView workbookViewId="0"/>
  </sheetViews>
  <sheetFormatPr defaultRowHeight="15" x14ac:dyDescent="0.25"/>
  <sheetData>
    <row r="1" spans="1:12" x14ac:dyDescent="0.25">
      <c r="A1" s="163" t="s">
        <v>168</v>
      </c>
    </row>
    <row r="3" spans="1:12" x14ac:dyDescent="0.25">
      <c r="A3" t="s">
        <v>169</v>
      </c>
    </row>
    <row r="5" spans="1:12" x14ac:dyDescent="0.25">
      <c r="L5" t="s">
        <v>180</v>
      </c>
    </row>
    <row r="33" spans="1:1" x14ac:dyDescent="0.25">
      <c r="A33" t="s">
        <v>170</v>
      </c>
    </row>
    <row r="34" spans="1:1" x14ac:dyDescent="0.25">
      <c r="A34" t="s">
        <v>173</v>
      </c>
    </row>
    <row r="35" spans="1:1" x14ac:dyDescent="0.25">
      <c r="A35" t="s">
        <v>171</v>
      </c>
    </row>
    <row r="36" spans="1:1" x14ac:dyDescent="0.25">
      <c r="A36" t="s">
        <v>174</v>
      </c>
    </row>
    <row r="37" spans="1:1" x14ac:dyDescent="0.25">
      <c r="A37" t="s">
        <v>172</v>
      </c>
    </row>
    <row r="38" spans="1:1" x14ac:dyDescent="0.25">
      <c r="A38" t="s">
        <v>175</v>
      </c>
    </row>
    <row r="40" spans="1:1" x14ac:dyDescent="0.25">
      <c r="A40" s="163" t="s">
        <v>176</v>
      </c>
    </row>
  </sheetData>
  <hyperlinks>
    <hyperlink ref="A1" r:id="rId1" location="zoom=z " xr:uid="{5893B438-F822-4B6C-8431-0C89D23A087B}"/>
    <hyperlink ref="A40" r:id="rId2" location="zoom=z " xr:uid="{3098806C-C044-42AB-B652-6D8B5F479DA9}"/>
  </hyperlinks>
  <pageMargins left="0.7" right="0.7" top="0.75" bottom="0.75" header="0.3" footer="0.3"/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CAAD6D-9609-4650-A635-2B7BC535D9C2}">
  <dimension ref="A1:A38"/>
  <sheetViews>
    <sheetView workbookViewId="0"/>
  </sheetViews>
  <sheetFormatPr defaultRowHeight="15" x14ac:dyDescent="0.25"/>
  <sheetData>
    <row r="1" spans="1:1" x14ac:dyDescent="0.25">
      <c r="A1" s="163" t="s">
        <v>153</v>
      </c>
    </row>
    <row r="12" spans="1:1" x14ac:dyDescent="0.25">
      <c r="A12" s="163" t="s">
        <v>153</v>
      </c>
    </row>
    <row r="38" spans="1:1" x14ac:dyDescent="0.25">
      <c r="A38" t="s">
        <v>180</v>
      </c>
    </row>
  </sheetData>
  <hyperlinks>
    <hyperlink ref="A1" r:id="rId1" location="zoom=z " xr:uid="{13CD9488-CCD8-48D4-95EF-E1155FEEA5F7}"/>
    <hyperlink ref="A12" r:id="rId2" location="zoom=z " xr:uid="{12F55CE8-4560-4BA7-84C9-CD4FA07C3F92}"/>
  </hyperlinks>
  <pageMargins left="0.7" right="0.7" top="0.75" bottom="0.75" header="0.3" footer="0.3"/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0B4AC9-A2AD-42EE-9597-0D2631009671}">
  <dimension ref="A1:A70"/>
  <sheetViews>
    <sheetView workbookViewId="0"/>
  </sheetViews>
  <sheetFormatPr defaultRowHeight="15" x14ac:dyDescent="0.25"/>
  <sheetData>
    <row r="1" spans="1:1" x14ac:dyDescent="0.25">
      <c r="A1" s="163" t="s">
        <v>145</v>
      </c>
    </row>
    <row r="2" spans="1:1" x14ac:dyDescent="0.25">
      <c r="A2" t="s">
        <v>154</v>
      </c>
    </row>
    <row r="34" spans="1:1" x14ac:dyDescent="0.25">
      <c r="A34" t="s">
        <v>149</v>
      </c>
    </row>
    <row r="35" spans="1:1" x14ac:dyDescent="0.25">
      <c r="A35" s="163" t="s">
        <v>150</v>
      </c>
    </row>
    <row r="69" spans="1:1" x14ac:dyDescent="0.25">
      <c r="A69" t="s">
        <v>151</v>
      </c>
    </row>
    <row r="70" spans="1:1" x14ac:dyDescent="0.25">
      <c r="A70" s="163" t="s">
        <v>152</v>
      </c>
    </row>
  </sheetData>
  <hyperlinks>
    <hyperlink ref="A1" r:id="rId1" location="zoom=z" xr:uid="{D3624F0D-B282-459E-B019-7701915CC2BF}"/>
    <hyperlink ref="A35" r:id="rId2" location="zoom=z" xr:uid="{864E4942-4574-4854-8684-FC1B110A15F3}"/>
    <hyperlink ref="A70" r:id="rId3" location="zoom=z " xr:uid="{A08EDC27-F922-4C69-8E61-4991C0859875}"/>
  </hyperlinks>
  <pageMargins left="0.7" right="0.7" top="0.75" bottom="0.75" header="0.3" footer="0.3"/>
  <drawing r:id="rId4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FE6C8B-AA40-4101-8404-690393D39958}">
  <dimension ref="A1:D31"/>
  <sheetViews>
    <sheetView zoomScaleNormal="100" workbookViewId="0">
      <selection activeCell="E9" sqref="E9"/>
    </sheetView>
  </sheetViews>
  <sheetFormatPr defaultColWidth="8.85546875" defaultRowHeight="15" x14ac:dyDescent="0.25"/>
  <cols>
    <col min="1" max="1" width="49.7109375" style="41" customWidth="1"/>
    <col min="2" max="2" width="12.85546875" style="41" customWidth="1"/>
    <col min="3" max="3" width="8.85546875" style="41"/>
    <col min="4" max="4" width="19.7109375" style="41" customWidth="1"/>
    <col min="5" max="5" width="35.28515625" style="41" customWidth="1"/>
    <col min="6" max="16384" width="8.85546875" style="41"/>
  </cols>
  <sheetData>
    <row r="1" spans="1:4" x14ac:dyDescent="0.25">
      <c r="A1" s="41" t="s">
        <v>206</v>
      </c>
    </row>
    <row r="3" spans="1:4" x14ac:dyDescent="0.25">
      <c r="B3" s="108"/>
    </row>
    <row r="14" spans="1:4" x14ac:dyDescent="0.25">
      <c r="B14" s="222"/>
      <c r="C14" s="222"/>
      <c r="D14" s="222"/>
    </row>
    <row r="15" spans="1:4" x14ac:dyDescent="0.25">
      <c r="B15" s="222"/>
      <c r="C15" s="222"/>
      <c r="D15" s="222"/>
    </row>
    <row r="16" spans="1:4" x14ac:dyDescent="0.25">
      <c r="B16" s="222"/>
      <c r="C16" s="222"/>
      <c r="D16" s="222"/>
    </row>
    <row r="17" spans="1:4" x14ac:dyDescent="0.25">
      <c r="B17" s="222"/>
      <c r="C17" s="222"/>
      <c r="D17" s="222"/>
    </row>
    <row r="18" spans="1:4" x14ac:dyDescent="0.25">
      <c r="B18" s="222"/>
      <c r="C18" s="222"/>
      <c r="D18" s="222"/>
    </row>
    <row r="19" spans="1:4" x14ac:dyDescent="0.25">
      <c r="B19" s="222"/>
      <c r="C19" s="222"/>
      <c r="D19" s="222"/>
    </row>
    <row r="20" spans="1:4" x14ac:dyDescent="0.25">
      <c r="B20" s="222"/>
      <c r="C20" s="222"/>
      <c r="D20" s="222"/>
    </row>
    <row r="21" spans="1:4" x14ac:dyDescent="0.25">
      <c r="B21" s="222"/>
      <c r="C21" s="222"/>
      <c r="D21" s="222"/>
    </row>
    <row r="22" spans="1:4" x14ac:dyDescent="0.25">
      <c r="B22" s="222"/>
      <c r="C22" s="222"/>
      <c r="D22" s="222"/>
    </row>
    <row r="23" spans="1:4" x14ac:dyDescent="0.25">
      <c r="B23" s="222"/>
      <c r="C23" s="222"/>
      <c r="D23" s="222"/>
    </row>
    <row r="24" spans="1:4" x14ac:dyDescent="0.25">
      <c r="B24" s="222"/>
      <c r="C24" s="222"/>
      <c r="D24" s="222"/>
    </row>
    <row r="25" spans="1:4" x14ac:dyDescent="0.25">
      <c r="B25" s="222"/>
      <c r="C25" s="222"/>
      <c r="D25" s="222"/>
    </row>
    <row r="26" spans="1:4" x14ac:dyDescent="0.25">
      <c r="B26" s="222"/>
      <c r="C26" s="222"/>
      <c r="D26" s="222"/>
    </row>
    <row r="31" spans="1:4" x14ac:dyDescent="0.25">
      <c r="A31" s="41" t="s">
        <v>207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V360_softening_replacement</vt:lpstr>
      <vt:lpstr>V363_V350_V360_replacement</vt:lpstr>
      <vt:lpstr>2850 addtional infos</vt:lpstr>
      <vt:lpstr>3150 additional infos</vt:lpstr>
      <vt:lpstr>2910 addtional infos</vt:lpstr>
      <vt:lpstr>3900 addtional infos</vt:lpstr>
      <vt:lpstr>V250 additional infos</vt:lpstr>
      <vt:lpstr>Magnum additional infos</vt:lpstr>
      <vt:lpstr>System Magnum Flow booster</vt:lpstr>
      <vt:lpstr>Filter 3W valves addtional info</vt:lpstr>
    </vt:vector>
  </TitlesOfParts>
  <Company>Pentair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Grabowska, Ewelina</dc:creator>
  <cp:lastModifiedBy>Lambert, Florian</cp:lastModifiedBy>
  <dcterms:created xsi:type="dcterms:W3CDTF">2022-09-09T09:08:12Z</dcterms:created>
  <dcterms:modified xsi:type="dcterms:W3CDTF">2022-12-20T08:16:52Z</dcterms:modified>
</cp:coreProperties>
</file>